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195" windowWidth="8730" windowHeight="8865" firstSheet="1" activeTab="5"/>
  </bookViews>
  <sheets>
    <sheet name="説明" sheetId="1" r:id="rId1"/>
    <sheet name="取扱説明" sheetId="2" r:id="rId2"/>
    <sheet name="☆登録touroku" sheetId="3" r:id="rId3"/>
    <sheet name="★運営カードcard" sheetId="4" r:id="rId4"/>
    <sheet name="進行表shinko" sheetId="5" r:id="rId5"/>
    <sheet name="▲成績表seiseki" sheetId="6" r:id="rId6"/>
    <sheet name="★(空欄)成績表seiseki" sheetId="7" r:id="rId7"/>
  </sheets>
  <definedNames>
    <definedName name="_xlnm.Print_Area" localSheetId="5">'▲成績表seiseki'!$B$6:$AO$41</definedName>
    <definedName name="_xlnm.Print_Area" localSheetId="6">'★(空欄)成績表seiseki'!$B$6:$AO$41</definedName>
    <definedName name="_xlnm.Print_Area" localSheetId="4">'進行表shinko'!$B$11:$J$50</definedName>
    <definedName name="_xlnm.Print_Titles" localSheetId="4">'進行表shinko'!$6:$10</definedName>
    <definedName name="チームA">'☆登録touroku'!$C$21:$C$29</definedName>
    <definedName name="チームB">'☆登録touroku'!$E$21:$E$29</definedName>
  </definedNames>
  <calcPr fullCalcOnLoad="1"/>
</workbook>
</file>

<file path=xl/sharedStrings.xml><?xml version="1.0" encoding="utf-8"?>
<sst xmlns="http://schemas.openxmlformats.org/spreadsheetml/2006/main" count="538" uniqueCount="186">
  <si>
    <t>於</t>
  </si>
  <si>
    <t>MVP</t>
  </si>
  <si>
    <t>VP</t>
  </si>
  <si>
    <t>HR</t>
  </si>
  <si>
    <t>W</t>
  </si>
  <si>
    <t>L</t>
  </si>
  <si>
    <t>負点</t>
  </si>
  <si>
    <t>失点</t>
  </si>
  <si>
    <t>R</t>
  </si>
  <si>
    <t>No.</t>
  </si>
  <si>
    <t>レフリー</t>
  </si>
  <si>
    <t>HR</t>
  </si>
  <si>
    <t>1節</t>
  </si>
  <si>
    <t>2節</t>
  </si>
  <si>
    <t>3節</t>
  </si>
  <si>
    <t>4節</t>
  </si>
  <si>
    <t>5節</t>
  </si>
  <si>
    <t>6節</t>
  </si>
  <si>
    <t>7節</t>
  </si>
  <si>
    <t>8節</t>
  </si>
  <si>
    <t>１－１</t>
  </si>
  <si>
    <t>１－２</t>
  </si>
  <si>
    <t>１－３</t>
  </si>
  <si>
    <t>１－４</t>
  </si>
  <si>
    <t>１－８</t>
  </si>
  <si>
    <t>１－７</t>
  </si>
  <si>
    <t>１－６</t>
  </si>
  <si>
    <t>１－５</t>
  </si>
  <si>
    <t>８－５</t>
  </si>
  <si>
    <t>８－６</t>
  </si>
  <si>
    <t>８－７</t>
  </si>
  <si>
    <t>８－８</t>
  </si>
  <si>
    <t>８－４</t>
  </si>
  <si>
    <t>８－３</t>
  </si>
  <si>
    <t>８－２</t>
  </si>
  <si>
    <t>８－１</t>
  </si>
  <si>
    <t>７－５</t>
  </si>
  <si>
    <t>７－６</t>
  </si>
  <si>
    <t>７－７</t>
  </si>
  <si>
    <t>７－８</t>
  </si>
  <si>
    <t>７－４</t>
  </si>
  <si>
    <t>７－３</t>
  </si>
  <si>
    <t>７－２</t>
  </si>
  <si>
    <t>７－１</t>
  </si>
  <si>
    <t>６－５</t>
  </si>
  <si>
    <t>６－６</t>
  </si>
  <si>
    <t>６－７</t>
  </si>
  <si>
    <t>６－８</t>
  </si>
  <si>
    <t>６－４</t>
  </si>
  <si>
    <t>６－３</t>
  </si>
  <si>
    <t>６－２</t>
  </si>
  <si>
    <t>６－１</t>
  </si>
  <si>
    <t>５－５</t>
  </si>
  <si>
    <t>５－６</t>
  </si>
  <si>
    <t>５－７</t>
  </si>
  <si>
    <t>５－８</t>
  </si>
  <si>
    <t>５－４</t>
  </si>
  <si>
    <t>５－３</t>
  </si>
  <si>
    <t>５－２</t>
  </si>
  <si>
    <t>５－１</t>
  </si>
  <si>
    <t>４－５</t>
  </si>
  <si>
    <t>４－６</t>
  </si>
  <si>
    <t>４－７</t>
  </si>
  <si>
    <t>４－８</t>
  </si>
  <si>
    <t>４－４</t>
  </si>
  <si>
    <t>４－３</t>
  </si>
  <si>
    <t>４－２</t>
  </si>
  <si>
    <t>４－１</t>
  </si>
  <si>
    <t>３－５</t>
  </si>
  <si>
    <t>３－６</t>
  </si>
  <si>
    <t>３－７</t>
  </si>
  <si>
    <t>３－８</t>
  </si>
  <si>
    <t>３－４</t>
  </si>
  <si>
    <t>３－３</t>
  </si>
  <si>
    <t>３－２</t>
  </si>
  <si>
    <t>３－１</t>
  </si>
  <si>
    <t>２－５</t>
  </si>
  <si>
    <t>２－６</t>
  </si>
  <si>
    <t>２－７</t>
  </si>
  <si>
    <t>２－８</t>
  </si>
  <si>
    <t>２－４</t>
  </si>
  <si>
    <t>２－３</t>
  </si>
  <si>
    <t>２－２</t>
  </si>
  <si>
    <t>２－１</t>
  </si>
  <si>
    <t>W</t>
  </si>
  <si>
    <t>L</t>
  </si>
  <si>
    <t>R</t>
  </si>
  <si>
    <t>チーム名</t>
  </si>
  <si>
    <t>①　total表のシートの下のほうにある所にチーム名・選手名を記入する</t>
  </si>
  <si>
    <t>②　運営表はプリントアウトして一定の大きさに切って使ってください。</t>
  </si>
  <si>
    <t>③　試合開始後は、進行表のシートに結果を入力すれば計算等はすべてしてくれます。</t>
  </si>
  <si>
    <t>　　　※）　ただしｗの半角全角を間違えないようにして記入してください。</t>
  </si>
  <si>
    <t>④　HR・MVP等は最終total表に直接記入してください。</t>
  </si>
  <si>
    <t>勝</t>
  </si>
  <si>
    <t>選手1</t>
  </si>
  <si>
    <t>選手2</t>
  </si>
  <si>
    <t>選手3</t>
  </si>
  <si>
    <t>選手4</t>
  </si>
  <si>
    <t>選手5</t>
  </si>
  <si>
    <t>選手6</t>
  </si>
  <si>
    <t>選手7</t>
  </si>
  <si>
    <t>選手8</t>
  </si>
  <si>
    <t>チームAと1～8、チームBと一～八を入力して下さい。</t>
  </si>
  <si>
    <t>チームリスト</t>
  </si>
  <si>
    <t>大阪</t>
  </si>
  <si>
    <t>京都</t>
  </si>
  <si>
    <t>兵庫</t>
  </si>
  <si>
    <t>滋賀</t>
  </si>
  <si>
    <t>奈良</t>
  </si>
  <si>
    <t>和歌山</t>
  </si>
  <si>
    <t>三重</t>
  </si>
  <si>
    <t>岐阜</t>
  </si>
  <si>
    <t>愛知</t>
  </si>
  <si>
    <t>チーム名は、セルを選択後▼が表示されてから、"Alt+↓"で</t>
  </si>
  <si>
    <t>チーム名は直接入力もできますが、今後も使うようであれば、</t>
  </si>
  <si>
    <t>対抗戦名を入力して下さい。</t>
  </si>
  <si>
    <t>対抗戦名</t>
  </si>
  <si>
    <t>点</t>
  </si>
  <si>
    <t>選手名</t>
  </si>
  <si>
    <t>選手名</t>
  </si>
  <si>
    <t>開催日</t>
  </si>
  <si>
    <t>会　場</t>
  </si>
  <si>
    <t>勝ゲーム点</t>
  </si>
  <si>
    <r>
      <t>点</t>
    </r>
    <r>
      <rPr>
        <sz val="10"/>
        <rFont val="ＭＳ Ｐゴシック"/>
        <family val="3"/>
      </rPr>
      <t>（240点以下）</t>
    </r>
  </si>
  <si>
    <t>試合の進行に関する入力は、このシートのみで行ってください。</t>
  </si>
  <si>
    <t>得点</t>
  </si>
  <si>
    <t>得点欄に、勝者は半角大文字でW、敗者は半角数字で負点を入力して下さい。</t>
  </si>
  <si>
    <t>その他の欄は自動で更新されます。</t>
  </si>
  <si>
    <t>このシートは、左下のHRチェック、および右上のMVP、VP、HRの各賞対象者のみ入力して下さい。</t>
  </si>
  <si>
    <t>　表示されるリストから、↑↓キーで選択しEnterキーで決定して下さい。</t>
  </si>
  <si>
    <t>左下のHRチェックは、選手名以下のセルを選択後▼が表示されてから、"Alt+↓"で表示されるリストから、↑↓キーで選択しEnterキーで決定して下さい。</t>
  </si>
  <si>
    <t>　下の「チームリスト」のB45以下の列に登録しておくと便利です。</t>
  </si>
  <si>
    <t>HRの得点は、直接入力して下さい。</t>
  </si>
  <si>
    <t>右上のMVP、VP、HRの各賞対象者を直接入力して下さい。</t>
  </si>
  <si>
    <t>登録</t>
  </si>
  <si>
    <t>◆</t>
  </si>
  <si>
    <t>【取扱説明】</t>
  </si>
  <si>
    <t>◆</t>
  </si>
  <si>
    <t>進行表</t>
  </si>
  <si>
    <t>運営カード</t>
  </si>
  <si>
    <t>成績表</t>
  </si>
  <si>
    <t>まずはじめに、登録シートの表内の白抜きの欄を入力してください。</t>
  </si>
  <si>
    <t>　（対抗戦名、開催日、会場、勝ちゲーム点、各チーム名と選手名）</t>
  </si>
  <si>
    <t>勝者は半角大文字のW、敗者は得点</t>
  </si>
  <si>
    <t>運営カードシートで運営カードを印刷してください。</t>
  </si>
  <si>
    <t>終了した試合の運営カードから、進行表シートに試合結果を入力して下さい。</t>
  </si>
  <si>
    <t>ただし、HRは、成績表の左下欄に入力してください。</t>
  </si>
  <si>
    <t>対戦結果等は成績表シートに自動で入力されます。</t>
  </si>
  <si>
    <r>
      <t>各選手の</t>
    </r>
    <r>
      <rPr>
        <sz val="11"/>
        <color indexed="10"/>
        <rFont val="ＭＳ Ｐゴシック"/>
        <family val="3"/>
      </rPr>
      <t>HRはシート左下の欄に入力</t>
    </r>
    <r>
      <rPr>
        <sz val="11"/>
        <rFont val="ＭＳ Ｐゴシック"/>
        <family val="3"/>
      </rPr>
      <t>してください。</t>
    </r>
  </si>
  <si>
    <r>
      <t>また、</t>
    </r>
    <r>
      <rPr>
        <sz val="11"/>
        <color indexed="10"/>
        <rFont val="ＭＳ Ｐゴシック"/>
        <family val="3"/>
      </rPr>
      <t>MVP、VP、HRの各賞対象者を右上の欄に入力</t>
    </r>
    <r>
      <rPr>
        <sz val="11"/>
        <rFont val="ＭＳ Ｐゴシック"/>
        <family val="3"/>
      </rPr>
      <t>してください。</t>
    </r>
  </si>
  <si>
    <t>MVP</t>
  </si>
  <si>
    <t>　　　　(　　　　)</t>
  </si>
  <si>
    <t>VP</t>
  </si>
  <si>
    <t>HR</t>
  </si>
  <si>
    <t>　　　　(　　　　)　　　　p</t>
  </si>
  <si>
    <t>total point</t>
  </si>
  <si>
    <t>W</t>
  </si>
  <si>
    <t>L</t>
  </si>
  <si>
    <t>R</t>
  </si>
  <si>
    <t>W</t>
  </si>
  <si>
    <t>L</t>
  </si>
  <si>
    <t>Total Point</t>
  </si>
  <si>
    <t>持点</t>
  </si>
  <si>
    <t>total point</t>
  </si>
  <si>
    <t>A6またはハガキサイズで印刷されます。</t>
  </si>
  <si>
    <t>田中</t>
  </si>
  <si>
    <t>w</t>
  </si>
  <si>
    <t>第15回　京奈対抗戦</t>
  </si>
  <si>
    <t>VAMP</t>
  </si>
  <si>
    <t>ｗ</t>
  </si>
  <si>
    <t>森田由佳里</t>
  </si>
  <si>
    <t>今村　哲也</t>
  </si>
  <si>
    <t>加藤　秀万</t>
  </si>
  <si>
    <t>伊庭　保久</t>
  </si>
  <si>
    <t>小山　久博</t>
  </si>
  <si>
    <t>田附　裕次</t>
  </si>
  <si>
    <t>金光　隆男</t>
  </si>
  <si>
    <t>白戸　玲人</t>
  </si>
  <si>
    <t>吉向　翔平</t>
  </si>
  <si>
    <t>山田　晃司</t>
  </si>
  <si>
    <t>斉藤　裕児</t>
  </si>
  <si>
    <t>近藤　拓馬</t>
  </si>
  <si>
    <t>植田　慎也</t>
  </si>
  <si>
    <t>宮野　早織</t>
  </si>
  <si>
    <t>白戸　玲人</t>
  </si>
  <si>
    <t>加藤　秀万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</si>
</sst>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㐀"/>
    <numFmt numFmtId="183" formatCode="0;_瀀"/>
  </numFmts>
  <fonts count="63">
    <font>
      <sz val="11"/>
      <name val="ＭＳ Ｐゴシック"/>
      <family val="3"/>
    </font>
    <font>
      <sz val="6"/>
      <name val="ＭＳ Ｐゴシック"/>
      <family val="3"/>
    </font>
    <font>
      <sz val="18"/>
      <name val="ＭＳ Ｐゴシック"/>
      <family val="3"/>
    </font>
    <font>
      <sz val="12"/>
      <name val="ＭＳ Ｐゴシック"/>
      <family val="3"/>
    </font>
    <font>
      <sz val="16"/>
      <name val="ＭＳ Ｐゴシック"/>
      <family val="3"/>
    </font>
    <font>
      <sz val="14"/>
      <name val="ＭＳ Ｐゴシック"/>
      <family val="3"/>
    </font>
    <font>
      <b/>
      <sz val="11"/>
      <name val="ＭＳ Ｐゴシック"/>
      <family val="3"/>
    </font>
    <font>
      <b/>
      <sz val="28"/>
      <name val="HG正楷書体-PRO"/>
      <family val="4"/>
    </font>
    <font>
      <sz val="11"/>
      <color indexed="10"/>
      <name val="ＭＳ Ｐゴシック"/>
      <family val="3"/>
    </font>
    <font>
      <sz val="10"/>
      <name val="ＭＳ Ｐゴシック"/>
      <family val="3"/>
    </font>
    <font>
      <sz val="12"/>
      <color indexed="9"/>
      <name val="ＭＳ Ｐゴシック"/>
      <family val="3"/>
    </font>
    <font>
      <sz val="20"/>
      <name val="ＭＳ Ｐゴシック"/>
      <family val="3"/>
    </font>
    <font>
      <sz val="20"/>
      <color indexed="10"/>
      <name val="ＭＳ Ｐゴシック"/>
      <family val="3"/>
    </font>
    <font>
      <sz val="18"/>
      <color indexed="10"/>
      <name val="ＭＳ Ｐゴシック"/>
      <family val="3"/>
    </font>
    <font>
      <sz val="11"/>
      <name val="HG丸ｺﾞｼｯｸM-PRO"/>
      <family val="3"/>
    </font>
    <font>
      <sz val="11"/>
      <color indexed="10"/>
      <name val="HG丸ｺﾞｼｯｸM-PRO"/>
      <family val="3"/>
    </font>
    <font>
      <sz val="24"/>
      <name val="HG丸ｺﾞｼｯｸM-PRO"/>
      <family val="3"/>
    </font>
    <font>
      <i/>
      <sz val="24"/>
      <name val="HG丸ｺﾞｼｯｸM-PRO"/>
      <family val="3"/>
    </font>
    <font>
      <b/>
      <sz val="20"/>
      <name val="HG丸ｺﾞｼｯｸM-PRO"/>
      <family val="3"/>
    </font>
    <font>
      <b/>
      <sz val="72"/>
      <name val="HG丸ｺﾞｼｯｸM-PRO"/>
      <family val="3"/>
    </font>
    <font>
      <b/>
      <sz val="16"/>
      <name val="HG丸ｺﾞｼｯｸM-PRO"/>
      <family val="3"/>
    </font>
    <font>
      <b/>
      <sz val="28"/>
      <name val="HG丸ｺﾞｼｯｸM-PRO"/>
      <family val="3"/>
    </font>
    <font>
      <sz val="11"/>
      <color indexed="9"/>
      <name val="HG丸ｺﾞｼｯｸM-PRO"/>
      <family val="3"/>
    </font>
    <font>
      <sz val="14"/>
      <name val="HG丸ｺﾞｼｯｸM-PRO"/>
      <family val="3"/>
    </font>
    <font>
      <b/>
      <sz val="12"/>
      <name val="HG丸ｺﾞｼｯｸM-PRO"/>
      <family val="3"/>
    </font>
    <font>
      <sz val="12"/>
      <name val="HG丸ｺﾞｼｯｸM-PRO"/>
      <family val="3"/>
    </font>
    <font>
      <sz val="12"/>
      <color indexed="10"/>
      <name val="ＭＳ Ｐゴシック"/>
      <family val="3"/>
    </font>
    <font>
      <b/>
      <i/>
      <sz val="16"/>
      <color indexed="9"/>
      <name val="Arial"/>
      <family val="2"/>
    </font>
    <font>
      <i/>
      <sz val="12"/>
      <name val="Arial"/>
      <family val="2"/>
    </font>
    <font>
      <b/>
      <sz val="3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17"/>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double"/>
      <top style="medium"/>
      <bottom style="thin"/>
    </border>
    <border>
      <left style="medium"/>
      <right style="double"/>
      <top style="thin"/>
      <bottom style="thin"/>
    </border>
    <border>
      <left style="medium"/>
      <right style="double"/>
      <top style="thin"/>
      <bottom style="medium"/>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hair"/>
      <right style="thin"/>
      <top style="thin"/>
      <bottom style="hair"/>
    </border>
    <border>
      <left style="hair"/>
      <right>
        <color indexed="63"/>
      </right>
      <top style="thin"/>
      <bottom style="hair"/>
    </border>
    <border>
      <left style="hair"/>
      <right style="thin"/>
      <top style="hair"/>
      <bottom style="hair"/>
    </border>
    <border>
      <left style="hair"/>
      <right>
        <color indexed="63"/>
      </right>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diagonalDown="1">
      <left style="thin"/>
      <right style="hair"/>
      <top style="thin"/>
      <bottom style="hair"/>
      <diagonal style="thin"/>
    </border>
    <border>
      <left style="hair"/>
      <right style="hair"/>
      <top style="thin"/>
      <bottom style="hair"/>
    </border>
    <border>
      <left style="thin"/>
      <right style="hair"/>
      <top style="thin"/>
      <bottom style="hair"/>
    </border>
    <border diagonalDown="1">
      <left style="thin"/>
      <right style="hair"/>
      <top style="thin"/>
      <bottom style="hair"/>
      <diagonal style="hair"/>
    </border>
    <border>
      <left style="thin"/>
      <right style="hair"/>
      <top style="hair"/>
      <bottom style="hair"/>
    </border>
    <border diagonalDown="1">
      <left style="hair"/>
      <right style="hair"/>
      <top style="hair"/>
      <bottom style="hair"/>
      <diagonal style="thin"/>
    </border>
    <border>
      <left style="hair"/>
      <right style="hair"/>
      <top style="hair"/>
      <bottom style="hair"/>
    </border>
    <border diagonalDown="1">
      <left style="hair"/>
      <right style="hair"/>
      <top style="hair"/>
      <bottom style="hair"/>
      <diagonal style="hair"/>
    </border>
    <border>
      <left style="hair"/>
      <right style="hair"/>
      <top>
        <color indexed="63"/>
      </top>
      <bottom style="hair"/>
    </border>
    <border diagonalDown="1">
      <left style="hair"/>
      <right style="thin"/>
      <top style="hair"/>
      <bottom style="thin"/>
      <diagonal style="thin"/>
    </border>
    <border diagonalDown="1">
      <left style="hair"/>
      <right style="thin"/>
      <top style="hair"/>
      <bottom style="thin"/>
      <diagonal style="hair"/>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hair"/>
      <top style="medium"/>
      <bottom style="thin"/>
    </border>
    <border>
      <left style="hair"/>
      <right style="thin"/>
      <top style="medium"/>
      <bottom style="thin"/>
    </border>
    <border>
      <left style="double"/>
      <right style="hair"/>
      <top style="thin"/>
      <bottom style="thin"/>
    </border>
    <border>
      <left style="double"/>
      <right style="hair"/>
      <top style="thin"/>
      <bottom style="medium"/>
    </border>
    <border>
      <left style="hair"/>
      <right style="thin"/>
      <top style="thin"/>
      <bottom style="medium"/>
    </border>
    <border>
      <left style="thin"/>
      <right style="hair"/>
      <top style="medium"/>
      <bottom style="thin"/>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color indexed="63"/>
      </left>
      <right>
        <color indexed="63"/>
      </right>
      <top style="thin"/>
      <bottom style="thin"/>
    </border>
    <border>
      <left style="thin"/>
      <right style="medium"/>
      <top style="thin"/>
      <bottom>
        <color indexed="63"/>
      </bottom>
    </border>
    <border>
      <left>
        <color indexed="63"/>
      </left>
      <right>
        <color indexed="63"/>
      </right>
      <top style="hair"/>
      <bottom style="thin"/>
    </border>
    <border>
      <left style="thin"/>
      <right style="medium"/>
      <top>
        <color indexed="63"/>
      </top>
      <bottom style="medium"/>
    </border>
    <border>
      <left>
        <color indexed="63"/>
      </left>
      <right>
        <color indexed="63"/>
      </right>
      <top style="thin"/>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hair"/>
      <bottom>
        <color indexed="63"/>
      </bottom>
    </border>
    <border>
      <left>
        <color indexed="63"/>
      </left>
      <right style="thin"/>
      <top>
        <color indexed="63"/>
      </top>
      <bottom style="thin"/>
    </border>
    <border>
      <left style="hair"/>
      <right style="hair"/>
      <top style="hair"/>
      <bottom>
        <color indexed="63"/>
      </bottom>
    </border>
    <border>
      <left style="hair"/>
      <right style="thin"/>
      <top>
        <color indexed="63"/>
      </top>
      <bottom style="hair"/>
    </border>
    <border>
      <left style="thin"/>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hair"/>
      <bottom style="hair"/>
    </border>
    <border>
      <left>
        <color indexed="63"/>
      </left>
      <right style="hair"/>
      <top style="hair"/>
      <bottom style="hair"/>
    </border>
    <border>
      <left>
        <color indexed="63"/>
      </left>
      <right style="hair"/>
      <top style="thin"/>
      <bottom style="thin"/>
    </border>
    <border>
      <left>
        <color indexed="63"/>
      </left>
      <right>
        <color indexed="63"/>
      </right>
      <top style="thin"/>
      <bottom style="hair"/>
    </border>
    <border>
      <left>
        <color indexed="63"/>
      </left>
      <right style="hair"/>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thin"/>
      <top style="hair"/>
      <bottom>
        <color indexed="63"/>
      </bottom>
    </border>
    <border>
      <left>
        <color indexed="63"/>
      </left>
      <right style="hair"/>
      <top>
        <color indexed="63"/>
      </top>
      <bottom style="hair"/>
    </border>
    <border>
      <left>
        <color indexed="63"/>
      </left>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03">
    <xf numFmtId="0" fontId="0" fillId="0" borderId="0" xfId="0" applyAlignment="1">
      <alignment/>
    </xf>
    <xf numFmtId="0" fontId="4" fillId="33" borderId="1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49" fontId="6" fillId="0" borderId="11" xfId="0" applyNumberFormat="1" applyFont="1" applyBorder="1" applyAlignment="1" applyProtection="1">
      <alignment horizontal="center" vertical="center"/>
      <protection/>
    </xf>
    <xf numFmtId="0" fontId="0" fillId="0" borderId="12" xfId="0" applyBorder="1" applyAlignment="1" applyProtection="1">
      <alignment horizontal="left" vertical="center"/>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0" xfId="0" applyFont="1" applyAlignment="1" applyProtection="1">
      <alignment/>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protection/>
    </xf>
    <xf numFmtId="0" fontId="0" fillId="0" borderId="16" xfId="0" applyBorder="1" applyAlignment="1" applyProtection="1">
      <alignment horizontal="left"/>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protection/>
    </xf>
    <xf numFmtId="0" fontId="3" fillId="0" borderId="17"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33" borderId="18" xfId="0" applyFont="1" applyFill="1" applyBorder="1" applyAlignment="1" applyProtection="1">
      <alignment horizontal="center" vertical="top"/>
      <protection/>
    </xf>
    <xf numFmtId="0" fontId="3" fillId="33" borderId="19" xfId="0" applyFont="1" applyFill="1" applyBorder="1" applyAlignment="1" applyProtection="1">
      <alignment horizontal="center" vertical="top"/>
      <protection/>
    </xf>
    <xf numFmtId="0" fontId="3" fillId="33" borderId="20" xfId="0" applyFont="1" applyFill="1" applyBorder="1" applyAlignment="1" applyProtection="1">
      <alignment horizontal="center" vertical="top"/>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3" fillId="0" borderId="3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8" fillId="0" borderId="0" xfId="0" applyFont="1" applyAlignment="1" applyProtection="1">
      <alignment/>
      <protection/>
    </xf>
    <xf numFmtId="0" fontId="0" fillId="33" borderId="33" xfId="0" applyFill="1" applyBorder="1" applyAlignment="1" applyProtection="1">
      <alignment/>
      <protection/>
    </xf>
    <xf numFmtId="0" fontId="4" fillId="33" borderId="34" xfId="0" applyFont="1" applyFill="1" applyBorder="1" applyAlignment="1" applyProtection="1">
      <alignment horizontal="center" vertical="center"/>
      <protection/>
    </xf>
    <xf numFmtId="0" fontId="0" fillId="33" borderId="35"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0" fillId="33" borderId="40" xfId="0" applyFill="1" applyBorder="1" applyAlignment="1" applyProtection="1">
      <alignment/>
      <protection/>
    </xf>
    <xf numFmtId="0" fontId="0" fillId="33" borderId="41" xfId="0" applyFill="1" applyBorder="1" applyAlignment="1" applyProtection="1">
      <alignment/>
      <protection/>
    </xf>
    <xf numFmtId="0" fontId="0" fillId="33" borderId="42" xfId="0" applyFill="1"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0" xfId="0" applyBorder="1" applyAlignment="1">
      <alignment/>
    </xf>
    <xf numFmtId="0" fontId="5" fillId="34" borderId="44" xfId="0" applyFont="1" applyFill="1" applyBorder="1" applyAlignment="1" applyProtection="1">
      <alignment horizontal="centerContinuous" vertical="center" wrapText="1"/>
      <protection/>
    </xf>
    <xf numFmtId="0" fontId="5" fillId="34" borderId="45" xfId="0" applyFont="1" applyFill="1" applyBorder="1" applyAlignment="1" applyProtection="1">
      <alignment horizontal="centerContinuous" vertical="center" wrapText="1"/>
      <protection/>
    </xf>
    <xf numFmtId="0" fontId="5" fillId="34" borderId="46" xfId="0" applyFont="1" applyFill="1" applyBorder="1" applyAlignment="1" applyProtection="1">
      <alignment horizontal="centerContinuous" vertical="center" wrapText="1"/>
      <protection/>
    </xf>
    <xf numFmtId="0" fontId="5" fillId="34" borderId="47" xfId="0" applyFont="1" applyFill="1" applyBorder="1" applyAlignment="1" applyProtection="1">
      <alignment horizontal="centerContinuous" vertical="center" wrapText="1"/>
      <protection/>
    </xf>
    <xf numFmtId="0" fontId="5" fillId="34" borderId="48" xfId="0" applyFont="1" applyFill="1" applyBorder="1" applyAlignment="1" applyProtection="1">
      <alignment horizontal="centerContinuous" vertical="center" wrapText="1"/>
      <protection/>
    </xf>
    <xf numFmtId="0" fontId="5" fillId="34" borderId="49" xfId="0" applyFont="1" applyFill="1" applyBorder="1" applyAlignment="1" applyProtection="1">
      <alignment horizontal="centerContinuous" vertical="center" wrapText="1"/>
      <protection/>
    </xf>
    <xf numFmtId="0" fontId="3" fillId="33" borderId="20"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Continuous" vertical="center" wrapText="1"/>
      <protection/>
    </xf>
    <xf numFmtId="0" fontId="3" fillId="33" borderId="51" xfId="0" applyFont="1" applyFill="1" applyBorder="1" applyAlignment="1" applyProtection="1">
      <alignment horizontal="centerContinuous"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8" fillId="0" borderId="0" xfId="0" applyFont="1" applyAlignment="1">
      <alignment/>
    </xf>
    <xf numFmtId="0" fontId="0" fillId="0" borderId="0" xfId="0" applyFont="1" applyAlignment="1">
      <alignment/>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5" fillId="35" borderId="46" xfId="0" applyFont="1" applyFill="1" applyBorder="1" applyAlignment="1" applyProtection="1">
      <alignment horizontal="centerContinuous" vertical="center" wrapText="1"/>
      <protection/>
    </xf>
    <xf numFmtId="0" fontId="5" fillId="35" borderId="47" xfId="0" applyFont="1" applyFill="1" applyBorder="1" applyAlignment="1" applyProtection="1">
      <alignment horizontal="centerContinuous" vertical="center" wrapText="1"/>
      <protection/>
    </xf>
    <xf numFmtId="0" fontId="5" fillId="35" borderId="48" xfId="0" applyFont="1" applyFill="1" applyBorder="1" applyAlignment="1" applyProtection="1">
      <alignment horizontal="centerContinuous" vertical="center" wrapText="1"/>
      <protection/>
    </xf>
    <xf numFmtId="0" fontId="5" fillId="35" borderId="49" xfId="0" applyFont="1" applyFill="1" applyBorder="1" applyAlignment="1" applyProtection="1">
      <alignment horizontal="centerContinuous" vertical="center" wrapText="1"/>
      <protection/>
    </xf>
    <xf numFmtId="0" fontId="5" fillId="35" borderId="56" xfId="0" applyFont="1" applyFill="1" applyBorder="1" applyAlignment="1" applyProtection="1">
      <alignment horizontal="centerContinuous" vertical="center" wrapText="1"/>
      <protection/>
    </xf>
    <xf numFmtId="0" fontId="5" fillId="35" borderId="57" xfId="0" applyFont="1" applyFill="1" applyBorder="1" applyAlignment="1" applyProtection="1">
      <alignment horizontal="centerContinuous" vertical="center" wrapText="1"/>
      <protection/>
    </xf>
    <xf numFmtId="0" fontId="11" fillId="0" borderId="0" xfId="0" applyFont="1" applyFill="1" applyAlignment="1" applyProtection="1">
      <alignment horizontal="center" vertical="center" wrapText="1"/>
      <protection/>
    </xf>
    <xf numFmtId="0" fontId="13" fillId="0" borderId="0" xfId="0" applyFont="1" applyFill="1" applyAlignment="1" applyProtection="1">
      <alignment horizontal="left" vertical="center"/>
      <protection/>
    </xf>
    <xf numFmtId="0" fontId="12" fillId="0" borderId="0" xfId="0" applyFont="1" applyFill="1" applyAlignment="1" applyProtection="1">
      <alignment horizontal="center" vertical="center" wrapText="1"/>
      <protection/>
    </xf>
    <xf numFmtId="0" fontId="1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17"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Continuous" vertical="center" wrapText="1"/>
      <protection/>
    </xf>
    <xf numFmtId="0" fontId="3" fillId="0" borderId="51" xfId="0" applyFont="1" applyFill="1" applyBorder="1" applyAlignment="1" applyProtection="1">
      <alignment horizontal="centerContinuous" vertical="center"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top"/>
      <protection/>
    </xf>
    <xf numFmtId="0" fontId="4" fillId="0"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top"/>
      <protection/>
    </xf>
    <xf numFmtId="0" fontId="3" fillId="0" borderId="20" xfId="0" applyFont="1" applyFill="1" applyBorder="1" applyAlignment="1" applyProtection="1">
      <alignment horizontal="center" vertical="top"/>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32"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protection locked="0"/>
    </xf>
    <xf numFmtId="0" fontId="0" fillId="0" borderId="0" xfId="0" applyFill="1" applyBorder="1" applyAlignment="1">
      <alignment/>
    </xf>
    <xf numFmtId="0" fontId="3" fillId="0" borderId="54"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Continuous" vertical="center" wrapText="1"/>
      <protection/>
    </xf>
    <xf numFmtId="0" fontId="5" fillId="0" borderId="57" xfId="0" applyFont="1" applyFill="1" applyBorder="1" applyAlignment="1" applyProtection="1">
      <alignment horizontal="centerContinuous" vertical="center" wrapText="1"/>
      <protection/>
    </xf>
    <xf numFmtId="0" fontId="3" fillId="0" borderId="59" xfId="0" applyFont="1" applyFill="1" applyBorder="1" applyAlignment="1" applyProtection="1">
      <alignment horizontal="center" vertical="center" wrapText="1"/>
      <protection/>
    </xf>
    <xf numFmtId="181" fontId="3" fillId="0" borderId="60" xfId="0" applyNumberFormat="1" applyFont="1" applyFill="1" applyBorder="1" applyAlignment="1" applyProtection="1">
      <alignment horizontal="center" vertical="center" wrapText="1"/>
      <protection/>
    </xf>
    <xf numFmtId="181" fontId="3" fillId="0" borderId="52" xfId="0" applyNumberFormat="1"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Continuous" vertical="center" wrapText="1"/>
      <protection/>
    </xf>
    <xf numFmtId="0" fontId="5" fillId="0" borderId="45" xfId="0" applyFont="1" applyFill="1" applyBorder="1" applyAlignment="1" applyProtection="1">
      <alignment horizontal="centerContinuous" vertical="center" wrapText="1"/>
      <protection/>
    </xf>
    <xf numFmtId="0" fontId="3" fillId="0" borderId="62"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Continuous" vertical="center" wrapText="1"/>
      <protection/>
    </xf>
    <xf numFmtId="0" fontId="5" fillId="0" borderId="47" xfId="0" applyFont="1" applyFill="1" applyBorder="1" applyAlignment="1" applyProtection="1">
      <alignment horizontal="centerContinuous" vertical="center" wrapText="1"/>
      <protection/>
    </xf>
    <xf numFmtId="0" fontId="3" fillId="0" borderId="63" xfId="0" applyFont="1" applyFill="1" applyBorder="1" applyAlignment="1" applyProtection="1">
      <alignment horizontal="center" vertical="center" wrapText="1"/>
      <protection/>
    </xf>
    <xf numFmtId="181" fontId="3" fillId="0" borderId="64" xfId="0" applyNumberFormat="1" applyFont="1" applyFill="1" applyBorder="1" applyAlignment="1" applyProtection="1">
      <alignment horizontal="center" vertical="center" wrapText="1"/>
      <protection/>
    </xf>
    <xf numFmtId="181" fontId="3" fillId="0" borderId="65" xfId="0" applyNumberFormat="1" applyFont="1" applyFill="1" applyBorder="1" applyAlignment="1" applyProtection="1">
      <alignment horizontal="center" vertical="center" wrapText="1"/>
      <protection/>
    </xf>
    <xf numFmtId="181" fontId="3" fillId="0" borderId="54" xfId="0" applyNumberFormat="1"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181" fontId="3" fillId="0" borderId="66" xfId="0" applyNumberFormat="1" applyFont="1" applyFill="1" applyBorder="1" applyAlignment="1" applyProtection="1">
      <alignment horizontal="center" vertical="center" wrapText="1"/>
      <protection/>
    </xf>
    <xf numFmtId="0" fontId="3" fillId="0" borderId="67"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Continuous" vertical="center" wrapText="1"/>
      <protection/>
    </xf>
    <xf numFmtId="0" fontId="5" fillId="0" borderId="49" xfId="0" applyFont="1" applyFill="1" applyBorder="1" applyAlignment="1" applyProtection="1">
      <alignment horizontal="centerContinuous" vertical="center" wrapText="1"/>
      <protection/>
    </xf>
    <xf numFmtId="181" fontId="3" fillId="0" borderId="26" xfId="0" applyNumberFormat="1" applyFont="1" applyFill="1" applyBorder="1" applyAlignment="1" applyProtection="1">
      <alignment horizontal="center" vertical="center" wrapText="1"/>
      <protection/>
    </xf>
    <xf numFmtId="181" fontId="3" fillId="0" borderId="68" xfId="0" applyNumberFormat="1" applyFont="1" applyFill="1" applyBorder="1" applyAlignment="1" applyProtection="1">
      <alignment horizontal="center" vertical="center" wrapText="1"/>
      <protection/>
    </xf>
    <xf numFmtId="181" fontId="3" fillId="0" borderId="69"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14"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horizontal="centerContinuous" vertical="center"/>
      <protection/>
    </xf>
    <xf numFmtId="0" fontId="14" fillId="0" borderId="0" xfId="0" applyFont="1" applyAlignment="1" applyProtection="1">
      <alignment horizontal="center"/>
      <protection/>
    </xf>
    <xf numFmtId="0" fontId="17"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8"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0" fontId="20" fillId="0" borderId="0" xfId="0" applyFont="1" applyBorder="1" applyAlignment="1" applyProtection="1">
      <alignment/>
      <protection/>
    </xf>
    <xf numFmtId="0" fontId="21" fillId="0" borderId="70" xfId="0" applyFont="1" applyFill="1" applyBorder="1" applyAlignment="1" applyProtection="1">
      <alignment horizontal="center"/>
      <protection/>
    </xf>
    <xf numFmtId="0" fontId="22" fillId="0" borderId="0" xfId="0" applyFont="1" applyAlignment="1" applyProtection="1">
      <alignment/>
      <protection/>
    </xf>
    <xf numFmtId="0" fontId="21" fillId="0" borderId="17" xfId="0" applyFont="1" applyFill="1" applyBorder="1" applyAlignment="1" applyProtection="1">
      <alignment horizontal="center"/>
      <protection/>
    </xf>
    <xf numFmtId="0" fontId="23" fillId="0" borderId="0" xfId="0" applyFont="1" applyAlignment="1" applyProtection="1">
      <alignment/>
      <protection/>
    </xf>
    <xf numFmtId="0" fontId="24" fillId="36" borderId="71" xfId="0" applyFont="1" applyFill="1" applyBorder="1" applyAlignment="1" applyProtection="1">
      <alignment horizontal="center" vertical="center"/>
      <protection/>
    </xf>
    <xf numFmtId="0" fontId="24" fillId="33" borderId="72" xfId="0" applyFont="1" applyFill="1" applyBorder="1" applyAlignment="1" applyProtection="1">
      <alignment horizontal="center" vertical="center"/>
      <protection/>
    </xf>
    <xf numFmtId="0" fontId="24" fillId="34" borderId="73" xfId="0" applyFont="1" applyFill="1" applyBorder="1" applyAlignment="1" applyProtection="1">
      <alignment horizontal="center" vertical="center"/>
      <protection/>
    </xf>
    <xf numFmtId="0" fontId="25" fillId="0" borderId="0" xfId="0" applyFont="1" applyAlignment="1" applyProtection="1">
      <alignment/>
      <protection/>
    </xf>
    <xf numFmtId="0" fontId="25" fillId="36" borderId="74" xfId="0" applyFont="1" applyFill="1" applyBorder="1" applyAlignment="1" applyProtection="1">
      <alignment horizontal="center" vertical="center"/>
      <protection/>
    </xf>
    <xf numFmtId="0" fontId="25" fillId="0" borderId="20" xfId="0" applyFont="1" applyBorder="1" applyAlignment="1" applyProtection="1">
      <alignment horizontal="center" vertical="center"/>
      <protection locked="0"/>
    </xf>
    <xf numFmtId="0" fontId="25" fillId="34" borderId="75" xfId="0" applyFont="1" applyFill="1" applyBorder="1" applyAlignment="1" applyProtection="1">
      <alignment horizontal="center" vertical="center"/>
      <protection/>
    </xf>
    <xf numFmtId="0" fontId="25" fillId="36" borderId="76" xfId="0" applyFont="1" applyFill="1" applyBorder="1" applyAlignment="1" applyProtection="1">
      <alignment horizontal="center" vertical="center"/>
      <protection/>
    </xf>
    <xf numFmtId="0" fontId="25" fillId="34" borderId="77" xfId="0" applyFont="1" applyFill="1" applyBorder="1" applyAlignment="1" applyProtection="1">
      <alignment horizontal="center" vertical="center"/>
      <protection/>
    </xf>
    <xf numFmtId="0" fontId="25" fillId="36" borderId="13" xfId="0" applyFont="1" applyFill="1" applyBorder="1" applyAlignment="1" applyProtection="1">
      <alignment horizontal="center" vertical="center"/>
      <protection/>
    </xf>
    <xf numFmtId="0" fontId="25" fillId="0" borderId="28" xfId="0" applyFont="1" applyBorder="1" applyAlignment="1" applyProtection="1">
      <alignment horizontal="center" vertical="center"/>
      <protection locked="0"/>
    </xf>
    <xf numFmtId="0" fontId="25" fillId="34" borderId="14" xfId="0" applyFont="1" applyFill="1" applyBorder="1" applyAlignment="1" applyProtection="1">
      <alignment horizontal="center" vertical="center"/>
      <protection/>
    </xf>
    <xf numFmtId="0" fontId="25" fillId="36" borderId="78" xfId="0" applyFont="1" applyFill="1" applyBorder="1" applyAlignment="1" applyProtection="1">
      <alignment horizontal="center" vertical="center"/>
      <protection/>
    </xf>
    <xf numFmtId="0" fontId="25" fillId="0" borderId="79" xfId="0" applyFont="1" applyBorder="1" applyAlignment="1" applyProtection="1">
      <alignment horizontal="center" vertical="center"/>
      <protection locked="0"/>
    </xf>
    <xf numFmtId="0" fontId="25" fillId="34" borderId="80" xfId="0" applyFont="1" applyFill="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0" fillId="33" borderId="0" xfId="0" applyFill="1" applyBorder="1" applyAlignment="1" applyProtection="1">
      <alignment/>
      <protection/>
    </xf>
    <xf numFmtId="0" fontId="4" fillId="0"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xf>
    <xf numFmtId="0" fontId="4" fillId="0" borderId="81" xfId="0" applyFont="1" applyFill="1" applyBorder="1" applyAlignment="1" applyProtection="1">
      <alignment horizontal="center" vertical="center" wrapText="1"/>
      <protection locked="0"/>
    </xf>
    <xf numFmtId="0" fontId="4" fillId="0" borderId="82" xfId="0" applyFont="1" applyFill="1" applyBorder="1" applyAlignment="1" applyProtection="1">
      <alignment horizontal="center" vertical="center" wrapText="1"/>
      <protection locked="0"/>
    </xf>
    <xf numFmtId="0" fontId="4" fillId="0" borderId="83"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protection locked="0"/>
    </xf>
    <xf numFmtId="0" fontId="4" fillId="0" borderId="85"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4" fillId="0" borderId="90" xfId="0" applyFont="1" applyFill="1" applyBorder="1" applyAlignment="1" applyProtection="1">
      <alignment horizontal="center" vertical="center" wrapText="1"/>
      <protection locked="0"/>
    </xf>
    <xf numFmtId="0" fontId="26" fillId="33" borderId="23" xfId="0" applyFont="1" applyFill="1" applyBorder="1" applyAlignment="1" applyProtection="1">
      <alignment horizontal="center" vertical="center" wrapText="1"/>
      <protection/>
    </xf>
    <xf numFmtId="0" fontId="26" fillId="33" borderId="27" xfId="0" applyFont="1" applyFill="1" applyBorder="1" applyAlignment="1" applyProtection="1">
      <alignment horizontal="center" vertical="center" wrapText="1"/>
      <protection/>
    </xf>
    <xf numFmtId="0" fontId="27" fillId="37" borderId="18" xfId="0" applyFont="1" applyFill="1" applyBorder="1" applyAlignment="1" applyProtection="1">
      <alignment horizontal="center" vertical="center" wrapText="1"/>
      <protection/>
    </xf>
    <xf numFmtId="0" fontId="27" fillId="37" borderId="19" xfId="0" applyFont="1" applyFill="1" applyBorder="1" applyAlignment="1" applyProtection="1">
      <alignment horizontal="center" vertical="center" wrapText="1"/>
      <protection/>
    </xf>
    <xf numFmtId="0" fontId="27" fillId="37" borderId="20" xfId="0" applyFont="1" applyFill="1" applyBorder="1" applyAlignment="1" applyProtection="1">
      <alignment horizontal="center" vertical="center" wrapText="1"/>
      <protection/>
    </xf>
    <xf numFmtId="0" fontId="28" fillId="0" borderId="0" xfId="0" applyFont="1" applyAlignment="1" applyProtection="1">
      <alignment horizontal="center" vertical="center" wrapText="1"/>
      <protection/>
    </xf>
    <xf numFmtId="0" fontId="18" fillId="33" borderId="50" xfId="0" applyFont="1" applyFill="1" applyBorder="1" applyAlignment="1" applyProtection="1">
      <alignment horizontal="centerContinuous"/>
      <protection/>
    </xf>
    <xf numFmtId="183" fontId="18" fillId="33" borderId="50" xfId="0" applyNumberFormat="1" applyFont="1" applyFill="1" applyBorder="1" applyAlignment="1" applyProtection="1">
      <alignment horizontal="centerContinuous"/>
      <protection/>
    </xf>
    <xf numFmtId="183" fontId="18" fillId="33" borderId="91" xfId="0" applyNumberFormat="1" applyFont="1" applyFill="1" applyBorder="1" applyAlignment="1" applyProtection="1">
      <alignment horizontal="centerContinuous"/>
      <protection/>
    </xf>
    <xf numFmtId="0" fontId="25" fillId="34" borderId="92" xfId="0" applyFont="1" applyFill="1" applyBorder="1" applyAlignment="1" applyProtection="1">
      <alignment horizontal="center" vertical="center"/>
      <protection/>
    </xf>
    <xf numFmtId="0" fontId="5" fillId="34" borderId="93" xfId="0" applyFont="1" applyFill="1" applyBorder="1" applyAlignment="1" applyProtection="1">
      <alignment horizontal="centerContinuous" vertical="center" wrapText="1"/>
      <protection/>
    </xf>
    <xf numFmtId="0" fontId="5" fillId="35" borderId="93" xfId="0" applyFont="1" applyFill="1" applyBorder="1" applyAlignment="1" applyProtection="1">
      <alignment horizontal="centerContinuous"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protection/>
    </xf>
    <xf numFmtId="0" fontId="14" fillId="19" borderId="80" xfId="0" applyFont="1" applyFill="1" applyBorder="1" applyAlignment="1" applyProtection="1">
      <alignment/>
      <protection/>
    </xf>
    <xf numFmtId="0" fontId="25" fillId="34" borderId="94" xfId="0" applyFont="1" applyFill="1" applyBorder="1" applyAlignment="1" applyProtection="1">
      <alignment horizontal="center" vertical="center"/>
      <protection/>
    </xf>
    <xf numFmtId="0" fontId="18" fillId="33" borderId="51" xfId="0" applyFont="1" applyFill="1" applyBorder="1" applyAlignment="1" applyProtection="1">
      <alignment horizontal="centerContinuous"/>
      <protection/>
    </xf>
    <xf numFmtId="0" fontId="3" fillId="35" borderId="61" xfId="0" applyFont="1" applyFill="1" applyBorder="1" applyAlignment="1" applyProtection="1">
      <alignment horizontal="center" vertical="center" shrinkToFit="1"/>
      <protection/>
    </xf>
    <xf numFmtId="181" fontId="3" fillId="35" borderId="60" xfId="0" applyNumberFormat="1" applyFont="1" applyFill="1" applyBorder="1" applyAlignment="1" applyProtection="1">
      <alignment horizontal="center" vertical="center" shrinkToFit="1"/>
      <protection/>
    </xf>
    <xf numFmtId="181" fontId="3" fillId="35" borderId="52" xfId="0" applyNumberFormat="1" applyFont="1" applyFill="1" applyBorder="1" applyAlignment="1" applyProtection="1">
      <alignment horizontal="center" vertical="center" shrinkToFit="1"/>
      <protection/>
    </xf>
    <xf numFmtId="0" fontId="3" fillId="33" borderId="61" xfId="0" applyFont="1" applyFill="1" applyBorder="1" applyAlignment="1" applyProtection="1">
      <alignment horizontal="center" vertical="center" shrinkToFit="1"/>
      <protection/>
    </xf>
    <xf numFmtId="0" fontId="3" fillId="33" borderId="60" xfId="0" applyFont="1" applyFill="1" applyBorder="1" applyAlignment="1" applyProtection="1">
      <alignment horizontal="center" vertical="center" shrinkToFit="1"/>
      <protection/>
    </xf>
    <xf numFmtId="0" fontId="3" fillId="33" borderId="52" xfId="0" applyFont="1" applyFill="1" applyBorder="1" applyAlignment="1" applyProtection="1">
      <alignment horizontal="center" vertical="center" shrinkToFit="1"/>
      <protection/>
    </xf>
    <xf numFmtId="0" fontId="3" fillId="35" borderId="63" xfId="0" applyFont="1" applyFill="1" applyBorder="1" applyAlignment="1" applyProtection="1">
      <alignment horizontal="center" vertical="center" shrinkToFit="1"/>
      <protection/>
    </xf>
    <xf numFmtId="181" fontId="3" fillId="35" borderId="65" xfId="0" applyNumberFormat="1" applyFont="1" applyFill="1" applyBorder="1" applyAlignment="1" applyProtection="1">
      <alignment horizontal="center" vertical="center" shrinkToFit="1"/>
      <protection/>
    </xf>
    <xf numFmtId="181" fontId="3" fillId="35" borderId="54" xfId="0" applyNumberFormat="1" applyFont="1" applyFill="1" applyBorder="1" applyAlignment="1" applyProtection="1">
      <alignment horizontal="center" vertical="center" shrinkToFit="1"/>
      <protection/>
    </xf>
    <xf numFmtId="0" fontId="3" fillId="33" borderId="63" xfId="0" applyFont="1" applyFill="1" applyBorder="1" applyAlignment="1" applyProtection="1">
      <alignment horizontal="center" vertical="center" shrinkToFit="1"/>
      <protection/>
    </xf>
    <xf numFmtId="0" fontId="3" fillId="33" borderId="65" xfId="0" applyFont="1" applyFill="1" applyBorder="1" applyAlignment="1" applyProtection="1">
      <alignment horizontal="center" vertical="center" shrinkToFit="1"/>
      <protection/>
    </xf>
    <xf numFmtId="181" fontId="3" fillId="33" borderId="65" xfId="0" applyNumberFormat="1" applyFont="1" applyFill="1" applyBorder="1" applyAlignment="1" applyProtection="1">
      <alignment horizontal="center" vertical="center" shrinkToFit="1"/>
      <protection/>
    </xf>
    <xf numFmtId="0" fontId="3" fillId="33" borderId="54" xfId="0" applyFont="1" applyFill="1" applyBorder="1" applyAlignment="1" applyProtection="1">
      <alignment horizontal="center" vertical="center" shrinkToFit="1"/>
      <protection/>
    </xf>
    <xf numFmtId="0" fontId="3" fillId="35" borderId="25" xfId="0" applyFont="1" applyFill="1" applyBorder="1" applyAlignment="1" applyProtection="1">
      <alignment horizontal="center" vertical="center" shrinkToFit="1"/>
      <protection/>
    </xf>
    <xf numFmtId="181" fontId="3" fillId="35" borderId="26" xfId="0" applyNumberFormat="1" applyFont="1" applyFill="1" applyBorder="1" applyAlignment="1" applyProtection="1">
      <alignment horizontal="center" vertical="center" shrinkToFit="1"/>
      <protection/>
    </xf>
    <xf numFmtId="181" fontId="3" fillId="35" borderId="27" xfId="0" applyNumberFormat="1" applyFont="1" applyFill="1" applyBorder="1" applyAlignment="1" applyProtection="1">
      <alignment horizontal="center" vertical="center" shrinkToFit="1"/>
      <protection/>
    </xf>
    <xf numFmtId="0" fontId="3" fillId="33" borderId="25" xfId="0" applyFont="1" applyFill="1" applyBorder="1" applyAlignment="1" applyProtection="1">
      <alignment horizontal="center" vertical="center" shrinkToFit="1"/>
      <protection/>
    </xf>
    <xf numFmtId="0" fontId="3" fillId="33" borderId="26" xfId="0" applyFont="1" applyFill="1" applyBorder="1" applyAlignment="1" applyProtection="1">
      <alignment horizontal="center" vertical="center" shrinkToFit="1"/>
      <protection/>
    </xf>
    <xf numFmtId="0" fontId="3" fillId="33" borderId="27" xfId="0" applyFont="1" applyFill="1" applyBorder="1" applyAlignment="1" applyProtection="1">
      <alignment horizontal="center" vertical="center" shrinkToFit="1"/>
      <protection/>
    </xf>
    <xf numFmtId="0" fontId="3" fillId="34" borderId="61" xfId="0" applyFont="1" applyFill="1" applyBorder="1" applyAlignment="1" applyProtection="1">
      <alignment horizontal="center" vertical="center" shrinkToFit="1"/>
      <protection/>
    </xf>
    <xf numFmtId="181" fontId="3" fillId="34" borderId="60" xfId="0" applyNumberFormat="1" applyFont="1" applyFill="1" applyBorder="1" applyAlignment="1" applyProtection="1">
      <alignment horizontal="center" vertical="center" shrinkToFit="1"/>
      <protection/>
    </xf>
    <xf numFmtId="181" fontId="3" fillId="34" borderId="52" xfId="0" applyNumberFormat="1" applyFont="1" applyFill="1" applyBorder="1" applyAlignment="1" applyProtection="1">
      <alignment horizontal="center" vertical="center" shrinkToFit="1"/>
      <protection/>
    </xf>
    <xf numFmtId="0" fontId="3" fillId="33" borderId="58" xfId="0" applyFont="1" applyFill="1" applyBorder="1" applyAlignment="1" applyProtection="1">
      <alignment horizontal="center" vertical="center" shrinkToFit="1"/>
      <protection/>
    </xf>
    <xf numFmtId="0" fontId="3" fillId="34" borderId="63" xfId="0" applyFont="1" applyFill="1" applyBorder="1" applyAlignment="1" applyProtection="1">
      <alignment horizontal="center" vertical="center" shrinkToFit="1"/>
      <protection/>
    </xf>
    <xf numFmtId="181" fontId="3" fillId="34" borderId="65" xfId="0" applyNumberFormat="1" applyFont="1" applyFill="1" applyBorder="1" applyAlignment="1" applyProtection="1">
      <alignment horizontal="center" vertical="center" shrinkToFit="1"/>
      <protection/>
    </xf>
    <xf numFmtId="181" fontId="3" fillId="34" borderId="54" xfId="0" applyNumberFormat="1" applyFont="1" applyFill="1" applyBorder="1" applyAlignment="1" applyProtection="1">
      <alignment horizontal="center" vertical="center" shrinkToFit="1"/>
      <protection/>
    </xf>
    <xf numFmtId="181" fontId="3" fillId="33" borderId="67" xfId="0" applyNumberFormat="1" applyFont="1" applyFill="1" applyBorder="1" applyAlignment="1" applyProtection="1">
      <alignment horizontal="center" vertical="center" shrinkToFit="1"/>
      <protection/>
    </xf>
    <xf numFmtId="0" fontId="3" fillId="34" borderId="25" xfId="0" applyFont="1" applyFill="1" applyBorder="1" applyAlignment="1" applyProtection="1">
      <alignment horizontal="center" vertical="center" shrinkToFit="1"/>
      <protection/>
    </xf>
    <xf numFmtId="181" fontId="3" fillId="34" borderId="26" xfId="0" applyNumberFormat="1" applyFont="1" applyFill="1" applyBorder="1" applyAlignment="1" applyProtection="1">
      <alignment horizontal="center" vertical="center" shrinkToFit="1"/>
      <protection/>
    </xf>
    <xf numFmtId="181" fontId="3" fillId="34" borderId="27" xfId="0" applyNumberFormat="1" applyFont="1" applyFill="1" applyBorder="1" applyAlignment="1" applyProtection="1">
      <alignment horizontal="center" vertical="center" shrinkToFit="1"/>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29" xfId="0" applyNumberFormat="1" applyFont="1" applyFill="1" applyBorder="1" applyAlignment="1" applyProtection="1">
      <alignment horizontal="center" vertical="center" wrapText="1"/>
      <protection/>
    </xf>
    <xf numFmtId="0" fontId="3" fillId="33" borderId="30" xfId="0" applyNumberFormat="1" applyFont="1" applyFill="1" applyBorder="1" applyAlignment="1" applyProtection="1">
      <alignment horizontal="center" vertical="center" wrapText="1"/>
      <protection/>
    </xf>
    <xf numFmtId="0" fontId="3" fillId="33" borderId="31" xfId="0" applyNumberFormat="1"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locked="0"/>
    </xf>
    <xf numFmtId="0" fontId="4" fillId="0" borderId="9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4" fontId="4" fillId="0" borderId="96" xfId="0" applyNumberFormat="1" applyFont="1" applyFill="1" applyBorder="1" applyAlignment="1" applyProtection="1">
      <alignment horizontal="center" vertical="center" wrapText="1"/>
      <protection locked="0"/>
    </xf>
    <xf numFmtId="14" fontId="4" fillId="0" borderId="97" xfId="0" applyNumberFormat="1" applyFont="1" applyFill="1" applyBorder="1" applyAlignment="1" applyProtection="1">
      <alignment horizontal="center" vertical="center" wrapText="1"/>
      <protection locked="0"/>
    </xf>
    <xf numFmtId="0" fontId="4" fillId="0" borderId="98" xfId="0" applyFont="1" applyFill="1" applyBorder="1" applyAlignment="1" applyProtection="1">
      <alignment horizontal="center" vertical="center" wrapText="1"/>
      <protection locked="0"/>
    </xf>
    <xf numFmtId="0" fontId="4" fillId="0" borderId="96"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protection locked="0"/>
    </xf>
    <xf numFmtId="0" fontId="4" fillId="0" borderId="99" xfId="0" applyFont="1" applyFill="1" applyBorder="1" applyAlignment="1" applyProtection="1">
      <alignment horizontal="center" vertical="center" wrapText="1"/>
      <protection locked="0"/>
    </xf>
    <xf numFmtId="0" fontId="29" fillId="33" borderId="50" xfId="0" applyFont="1" applyFill="1" applyBorder="1" applyAlignment="1" applyProtection="1">
      <alignment horizontal="center" vertical="center"/>
      <protection/>
    </xf>
    <xf numFmtId="0" fontId="29" fillId="33" borderId="51" xfId="0" applyFont="1" applyFill="1" applyBorder="1" applyAlignment="1" applyProtection="1">
      <alignment horizontal="center" vertical="center"/>
      <protection/>
    </xf>
    <xf numFmtId="0" fontId="28" fillId="0" borderId="100" xfId="0" applyFont="1" applyBorder="1" applyAlignment="1" applyProtection="1">
      <alignment horizontal="center" vertical="center" wrapText="1"/>
      <protection/>
    </xf>
    <xf numFmtId="0" fontId="5" fillId="34" borderId="58" xfId="0" applyFont="1" applyFill="1" applyBorder="1" applyAlignment="1" applyProtection="1">
      <alignment horizontal="center" vertical="top" wrapText="1"/>
      <protection/>
    </xf>
    <xf numFmtId="0" fontId="5" fillId="34" borderId="101"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3" fillId="33" borderId="58" xfId="0" applyFont="1" applyFill="1" applyBorder="1" applyAlignment="1" applyProtection="1">
      <alignment horizontal="center" vertical="center" wrapText="1"/>
      <protection/>
    </xf>
    <xf numFmtId="0" fontId="3" fillId="33" borderId="101" xfId="0" applyFont="1" applyFill="1" applyBorder="1" applyAlignment="1" applyProtection="1">
      <alignment horizontal="center" vertical="center" wrapText="1"/>
      <protection/>
    </xf>
    <xf numFmtId="0" fontId="5" fillId="34" borderId="102" xfId="0" applyFont="1" applyFill="1" applyBorder="1" applyAlignment="1" applyProtection="1">
      <alignment horizontal="center" vertical="top" wrapText="1"/>
      <protection/>
    </xf>
    <xf numFmtId="0" fontId="5" fillId="34" borderId="103"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3" fillId="33" borderId="104" xfId="0" applyFont="1" applyFill="1" applyBorder="1" applyAlignment="1" applyProtection="1">
      <alignment horizontal="center" vertical="center" wrapText="1"/>
      <protection/>
    </xf>
    <xf numFmtId="0" fontId="0" fillId="33" borderId="105" xfId="0"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02" xfId="0" applyFont="1" applyFill="1" applyBorder="1" applyAlignment="1" applyProtection="1">
      <alignment horizontal="center" vertical="center" wrapText="1"/>
      <protection/>
    </xf>
    <xf numFmtId="0" fontId="3" fillId="33" borderId="103"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5" fillId="34" borderId="61" xfId="0" applyFont="1" applyFill="1" applyBorder="1" applyAlignment="1" applyProtection="1">
      <alignment horizontal="center" vertical="top" wrapText="1"/>
      <protection/>
    </xf>
    <xf numFmtId="0" fontId="5" fillId="34" borderId="63" xfId="0" applyFont="1" applyFill="1" applyBorder="1" applyAlignment="1" applyProtection="1">
      <alignment horizontal="center" vertical="top" wrapText="1"/>
      <protection/>
    </xf>
    <xf numFmtId="0" fontId="5" fillId="34" borderId="25" xfId="0" applyFont="1" applyFill="1" applyBorder="1" applyAlignment="1" applyProtection="1">
      <alignment horizontal="center" vertical="top" wrapText="1"/>
      <protection/>
    </xf>
    <xf numFmtId="0" fontId="5" fillId="35" borderId="60" xfId="0" applyFont="1" applyFill="1" applyBorder="1" applyAlignment="1" applyProtection="1">
      <alignment horizontal="center" vertical="top" wrapText="1"/>
      <protection/>
    </xf>
    <xf numFmtId="0" fontId="5" fillId="35" borderId="65" xfId="0" applyFont="1" applyFill="1" applyBorder="1" applyAlignment="1" applyProtection="1">
      <alignment horizontal="center" vertical="top" wrapText="1"/>
      <protection/>
    </xf>
    <xf numFmtId="0" fontId="5" fillId="35" borderId="26" xfId="0" applyFont="1" applyFill="1" applyBorder="1" applyAlignment="1" applyProtection="1">
      <alignment horizontal="center" vertical="top" wrapText="1"/>
      <protection/>
    </xf>
    <xf numFmtId="0" fontId="5" fillId="35" borderId="52" xfId="0" applyFont="1" applyFill="1" applyBorder="1" applyAlignment="1" applyProtection="1">
      <alignment horizontal="center" vertical="top" wrapText="1"/>
      <protection/>
    </xf>
    <xf numFmtId="0" fontId="5" fillId="35" borderId="54" xfId="0" applyFont="1" applyFill="1" applyBorder="1" applyAlignment="1" applyProtection="1">
      <alignment horizontal="center" vertical="top" wrapText="1"/>
      <protection/>
    </xf>
    <xf numFmtId="0" fontId="5" fillId="35" borderId="27" xfId="0" applyFont="1" applyFill="1" applyBorder="1" applyAlignment="1" applyProtection="1">
      <alignment horizontal="center" vertical="top" wrapText="1"/>
      <protection/>
    </xf>
    <xf numFmtId="0" fontId="5" fillId="35" borderId="61" xfId="0" applyFont="1" applyFill="1" applyBorder="1" applyAlignment="1" applyProtection="1">
      <alignment horizontal="center" vertical="top" wrapText="1"/>
      <protection/>
    </xf>
    <xf numFmtId="0" fontId="5" fillId="35" borderId="63" xfId="0" applyFont="1" applyFill="1" applyBorder="1" applyAlignment="1" applyProtection="1">
      <alignment horizontal="center" vertical="top" wrapText="1"/>
      <protection/>
    </xf>
    <xf numFmtId="0" fontId="5" fillId="35" borderId="25" xfId="0" applyFont="1" applyFill="1" applyBorder="1" applyAlignment="1" applyProtection="1">
      <alignment horizontal="center" vertical="top" wrapText="1"/>
      <protection/>
    </xf>
    <xf numFmtId="0" fontId="5" fillId="34" borderId="106" xfId="0" applyFont="1" applyFill="1" applyBorder="1" applyAlignment="1" applyProtection="1">
      <alignment horizontal="center" vertical="top" wrapText="1"/>
      <protection/>
    </xf>
    <xf numFmtId="0" fontId="5" fillId="35" borderId="104" xfId="0" applyFont="1" applyFill="1" applyBorder="1" applyAlignment="1" applyProtection="1">
      <alignment horizontal="center" vertical="top" wrapText="1"/>
      <protection/>
    </xf>
    <xf numFmtId="0" fontId="0" fillId="0" borderId="105" xfId="0" applyBorder="1" applyAlignment="1">
      <alignment/>
    </xf>
    <xf numFmtId="0" fontId="0" fillId="0" borderId="21" xfId="0" applyBorder="1" applyAlignment="1">
      <alignment/>
    </xf>
    <xf numFmtId="0" fontId="5" fillId="34" borderId="67" xfId="0" applyFont="1" applyFill="1" applyBorder="1" applyAlignment="1" applyProtection="1">
      <alignment horizontal="center" vertical="top" wrapText="1"/>
      <protection/>
    </xf>
    <xf numFmtId="0" fontId="5" fillId="34" borderId="65" xfId="0" applyFont="1" applyFill="1" applyBorder="1" applyAlignment="1" applyProtection="1">
      <alignment horizontal="center" vertical="top" wrapText="1"/>
      <protection/>
    </xf>
    <xf numFmtId="0" fontId="5" fillId="34" borderId="26" xfId="0" applyFont="1" applyFill="1" applyBorder="1" applyAlignment="1" applyProtection="1">
      <alignment horizontal="center" vertical="top" wrapText="1"/>
      <protection/>
    </xf>
    <xf numFmtId="0" fontId="5" fillId="34" borderId="60" xfId="0" applyFont="1" applyFill="1" applyBorder="1" applyAlignment="1" applyProtection="1">
      <alignment horizontal="center" vertical="top" wrapText="1"/>
      <protection/>
    </xf>
    <xf numFmtId="0" fontId="5" fillId="34" borderId="107" xfId="0" applyFont="1" applyFill="1" applyBorder="1" applyAlignment="1" applyProtection="1">
      <alignment horizontal="center" vertical="top" wrapText="1"/>
      <protection/>
    </xf>
    <xf numFmtId="0" fontId="5" fillId="34" borderId="17" xfId="0" applyFont="1" applyFill="1" applyBorder="1" applyAlignment="1" applyProtection="1">
      <alignment horizontal="center" vertical="top" wrapText="1"/>
      <protection/>
    </xf>
    <xf numFmtId="0" fontId="5" fillId="34" borderId="108"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34" borderId="104" xfId="0" applyFont="1" applyFill="1" applyBorder="1" applyAlignment="1" applyProtection="1">
      <alignment horizontal="center" vertical="top" wrapText="1"/>
      <protection/>
    </xf>
    <xf numFmtId="0" fontId="5" fillId="34" borderId="105" xfId="0" applyFont="1" applyFill="1" applyBorder="1" applyAlignment="1" applyProtection="1">
      <alignment horizontal="center" vertical="top" wrapText="1"/>
      <protection/>
    </xf>
    <xf numFmtId="0" fontId="5" fillId="34" borderId="21" xfId="0" applyFont="1" applyFill="1" applyBorder="1" applyAlignment="1" applyProtection="1">
      <alignment horizontal="center" vertical="top" wrapText="1"/>
      <protection/>
    </xf>
    <xf numFmtId="0" fontId="5" fillId="34" borderId="109" xfId="0" applyFont="1" applyFill="1" applyBorder="1" applyAlignment="1" applyProtection="1">
      <alignment horizontal="center" vertical="top" wrapText="1"/>
      <protection/>
    </xf>
    <xf numFmtId="0" fontId="5" fillId="34" borderId="110" xfId="0" applyFont="1" applyFill="1" applyBorder="1" applyAlignment="1" applyProtection="1">
      <alignment horizontal="center" vertical="top" wrapText="1"/>
      <protection/>
    </xf>
    <xf numFmtId="0" fontId="5" fillId="34" borderId="54" xfId="0" applyFont="1" applyFill="1" applyBorder="1" applyAlignment="1" applyProtection="1">
      <alignment horizontal="center" vertical="top" wrapText="1"/>
      <protection/>
    </xf>
    <xf numFmtId="0" fontId="5" fillId="34" borderId="27" xfId="0" applyFont="1" applyFill="1" applyBorder="1" applyAlignment="1" applyProtection="1">
      <alignment horizontal="center" vertical="top" wrapText="1"/>
      <protection/>
    </xf>
    <xf numFmtId="0" fontId="5" fillId="34" borderId="111" xfId="0" applyFont="1" applyFill="1" applyBorder="1" applyAlignment="1" applyProtection="1">
      <alignment horizontal="center" vertical="top" wrapText="1"/>
      <protection/>
    </xf>
    <xf numFmtId="0" fontId="27" fillId="0" borderId="0" xfId="0" applyFont="1" applyFill="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27" fillId="37" borderId="19" xfId="0" applyFont="1" applyFill="1" applyBorder="1" applyAlignment="1" applyProtection="1">
      <alignment horizontal="center" vertical="center" wrapText="1"/>
      <protection/>
    </xf>
    <xf numFmtId="0" fontId="5" fillId="34" borderId="112" xfId="0" applyFont="1" applyFill="1" applyBorder="1" applyAlignment="1" applyProtection="1">
      <alignment horizontal="center" vertical="top" wrapText="1"/>
      <protection/>
    </xf>
    <xf numFmtId="0" fontId="5" fillId="34" borderId="113" xfId="0" applyFont="1" applyFill="1" applyBorder="1" applyAlignment="1" applyProtection="1">
      <alignment horizontal="center" vertical="top" wrapText="1"/>
      <protection/>
    </xf>
    <xf numFmtId="0" fontId="5" fillId="34" borderId="114" xfId="0" applyFont="1" applyFill="1" applyBorder="1" applyAlignment="1" applyProtection="1">
      <alignment horizontal="center" vertical="top" wrapText="1"/>
      <protection/>
    </xf>
    <xf numFmtId="0" fontId="5" fillId="35" borderId="58" xfId="0" applyFont="1" applyFill="1" applyBorder="1" applyAlignment="1" applyProtection="1">
      <alignment horizontal="center" vertical="top" wrapText="1"/>
      <protection/>
    </xf>
    <xf numFmtId="0" fontId="5" fillId="35" borderId="101" xfId="0" applyFont="1" applyFill="1" applyBorder="1" applyAlignment="1" applyProtection="1">
      <alignment horizontal="center" vertical="top" wrapText="1"/>
      <protection/>
    </xf>
    <xf numFmtId="0" fontId="5" fillId="35" borderId="22" xfId="0" applyFont="1" applyFill="1" applyBorder="1" applyAlignment="1" applyProtection="1">
      <alignment horizontal="center" vertical="top" wrapText="1"/>
      <protection/>
    </xf>
    <xf numFmtId="0" fontId="5" fillId="35" borderId="102" xfId="0" applyFont="1" applyFill="1" applyBorder="1" applyAlignment="1" applyProtection="1">
      <alignment horizontal="center" vertical="top" wrapText="1"/>
      <protection/>
    </xf>
    <xf numFmtId="0" fontId="5" fillId="35" borderId="103" xfId="0" applyFont="1" applyFill="1" applyBorder="1" applyAlignment="1" applyProtection="1">
      <alignment horizontal="center" vertical="top" wrapText="1"/>
      <protection/>
    </xf>
    <xf numFmtId="0" fontId="5" fillId="35" borderId="23" xfId="0" applyFont="1" applyFill="1" applyBorder="1" applyAlignment="1" applyProtection="1">
      <alignment horizontal="center" vertical="top" wrapText="1"/>
      <protection/>
    </xf>
    <xf numFmtId="0" fontId="0" fillId="33" borderId="115" xfId="0" applyFill="1" applyBorder="1" applyAlignment="1">
      <alignment horizontal="center"/>
    </xf>
    <xf numFmtId="0" fontId="0" fillId="33" borderId="116" xfId="0" applyFill="1" applyBorder="1" applyAlignment="1">
      <alignment horizontal="center"/>
    </xf>
    <xf numFmtId="0" fontId="0" fillId="33" borderId="117" xfId="0" applyFill="1" applyBorder="1" applyAlignment="1">
      <alignment horizontal="center"/>
    </xf>
    <xf numFmtId="0" fontId="0" fillId="33" borderId="70" xfId="0"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118" xfId="0" applyFill="1" applyBorder="1" applyAlignment="1">
      <alignment horizontal="center"/>
    </xf>
    <xf numFmtId="0" fontId="0" fillId="33" borderId="100" xfId="0" applyFill="1" applyBorder="1" applyAlignment="1">
      <alignment horizontal="center"/>
    </xf>
    <xf numFmtId="0" fontId="0" fillId="33" borderId="108" xfId="0" applyFill="1" applyBorder="1" applyAlignment="1">
      <alignment horizontal="center"/>
    </xf>
    <xf numFmtId="0" fontId="2" fillId="0" borderId="0" xfId="0" applyFont="1" applyAlignment="1" applyProtection="1">
      <alignment horizontal="center" vertical="center"/>
      <protection/>
    </xf>
    <xf numFmtId="31" fontId="3" fillId="0" borderId="0" xfId="0" applyNumberFormat="1" applyFont="1" applyAlignment="1" applyProtection="1">
      <alignment horizontal="left" vertical="center"/>
      <protection/>
    </xf>
    <xf numFmtId="0" fontId="3" fillId="0" borderId="119" xfId="0" applyFont="1" applyBorder="1" applyAlignment="1" applyProtection="1">
      <alignment horizontal="center" vertical="center" shrinkToFit="1"/>
      <protection locked="0"/>
    </xf>
    <xf numFmtId="0" fontId="0" fillId="0" borderId="120" xfId="0" applyBorder="1" applyAlignment="1" applyProtection="1">
      <alignment/>
      <protection locked="0"/>
    </xf>
    <xf numFmtId="0" fontId="3" fillId="0" borderId="46" xfId="0" applyFont="1" applyBorder="1" applyAlignment="1" applyProtection="1">
      <alignment horizontal="center" vertical="center" shrinkToFit="1"/>
      <protection locked="0"/>
    </xf>
    <xf numFmtId="0" fontId="3" fillId="34" borderId="100" xfId="0" applyFont="1" applyFill="1" applyBorder="1" applyAlignment="1" applyProtection="1">
      <alignment horizontal="center" vertical="center" wrapText="1"/>
      <protection/>
    </xf>
    <xf numFmtId="0" fontId="0" fillId="0" borderId="121" xfId="0" applyBorder="1" applyAlignment="1">
      <alignment/>
    </xf>
    <xf numFmtId="0" fontId="3" fillId="0" borderId="122" xfId="0" applyFont="1" applyBorder="1" applyAlignment="1" applyProtection="1">
      <alignment horizontal="center" vertical="center" shrinkToFit="1"/>
      <protection locked="0"/>
    </xf>
    <xf numFmtId="0" fontId="0" fillId="0" borderId="123" xfId="0" applyBorder="1" applyAlignment="1" applyProtection="1">
      <alignment/>
      <protection locked="0"/>
    </xf>
    <xf numFmtId="0" fontId="3" fillId="0" borderId="44" xfId="0" applyFont="1" applyBorder="1" applyAlignment="1" applyProtection="1">
      <alignment horizontal="center" vertical="center" shrinkToFit="1"/>
      <protection locked="0"/>
    </xf>
    <xf numFmtId="0" fontId="3" fillId="35" borderId="100" xfId="0" applyFont="1" applyFill="1" applyBorder="1" applyAlignment="1" applyProtection="1">
      <alignment horizontal="center" vertical="center" wrapText="1"/>
      <protection/>
    </xf>
    <xf numFmtId="0" fontId="3" fillId="0" borderId="100" xfId="0" applyFont="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15"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top" wrapText="1"/>
      <protection/>
    </xf>
    <xf numFmtId="0" fontId="5" fillId="0" borderId="65" xfId="0" applyFont="1" applyFill="1" applyBorder="1" applyAlignment="1" applyProtection="1">
      <alignment horizontal="center" vertical="top" wrapText="1"/>
      <protection/>
    </xf>
    <xf numFmtId="0" fontId="5" fillId="0" borderId="26" xfId="0" applyFont="1" applyFill="1" applyBorder="1" applyAlignment="1" applyProtection="1">
      <alignment horizontal="center" vertical="top" wrapText="1"/>
      <protection/>
    </xf>
    <xf numFmtId="0" fontId="5" fillId="0" borderId="52" xfId="0" applyFont="1" applyFill="1" applyBorder="1" applyAlignment="1" applyProtection="1">
      <alignment horizontal="center" vertical="top" wrapText="1"/>
      <protection/>
    </xf>
    <xf numFmtId="0" fontId="5" fillId="0" borderId="54" xfId="0" applyFont="1" applyFill="1" applyBorder="1" applyAlignment="1" applyProtection="1">
      <alignment horizontal="center" vertical="top" wrapText="1"/>
      <protection/>
    </xf>
    <xf numFmtId="0" fontId="5" fillId="0" borderId="27" xfId="0" applyFont="1" applyFill="1" applyBorder="1" applyAlignment="1" applyProtection="1">
      <alignment horizontal="center" vertical="top" wrapText="1"/>
      <protection/>
    </xf>
    <xf numFmtId="0" fontId="3" fillId="0" borderId="2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shrinkToFit="1"/>
      <protection locked="0"/>
    </xf>
    <xf numFmtId="0" fontId="0" fillId="0" borderId="120" xfId="0" applyFill="1" applyBorder="1" applyAlignment="1" applyProtection="1">
      <alignment/>
      <protection locked="0"/>
    </xf>
    <xf numFmtId="0" fontId="3" fillId="0" borderId="46" xfId="0" applyFont="1" applyFill="1" applyBorder="1" applyAlignment="1" applyProtection="1">
      <alignment horizontal="center" vertical="center" shrinkToFit="1"/>
      <protection locked="0"/>
    </xf>
    <xf numFmtId="0" fontId="3" fillId="0" borderId="91" xfId="0" applyFont="1" applyFill="1" applyBorder="1" applyAlignment="1" applyProtection="1">
      <alignment horizontal="center" vertical="center" wrapText="1"/>
      <protection/>
    </xf>
    <xf numFmtId="0" fontId="0" fillId="0" borderId="121" xfId="0" applyFill="1" applyBorder="1" applyAlignment="1">
      <alignment/>
    </xf>
    <xf numFmtId="0" fontId="3" fillId="0" borderId="50" xfId="0" applyFont="1" applyFill="1" applyBorder="1" applyAlignment="1" applyProtection="1">
      <alignment horizontal="center" vertical="center" wrapText="1"/>
      <protection/>
    </xf>
    <xf numFmtId="0" fontId="3" fillId="0" borderId="122" xfId="0" applyFont="1" applyFill="1" applyBorder="1" applyAlignment="1" applyProtection="1">
      <alignment horizontal="center" vertical="center" shrinkToFit="1"/>
      <protection locked="0"/>
    </xf>
    <xf numFmtId="0" fontId="0" fillId="0" borderId="123" xfId="0" applyFill="1" applyBorder="1" applyAlignment="1" applyProtection="1">
      <alignment/>
      <protection locked="0"/>
    </xf>
    <xf numFmtId="0" fontId="3" fillId="0" borderId="44"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wrapText="1"/>
      <protection/>
    </xf>
    <xf numFmtId="0" fontId="5" fillId="0" borderId="67" xfId="0" applyFont="1" applyFill="1" applyBorder="1" applyAlignment="1" applyProtection="1">
      <alignment horizontal="center" vertical="top" wrapText="1"/>
      <protection/>
    </xf>
    <xf numFmtId="0" fontId="5" fillId="0" borderId="61" xfId="0" applyFont="1" applyFill="1" applyBorder="1" applyAlignment="1" applyProtection="1">
      <alignment horizontal="center" vertical="top" wrapText="1"/>
      <protection/>
    </xf>
    <xf numFmtId="0" fontId="5" fillId="0" borderId="63" xfId="0" applyFont="1" applyFill="1" applyBorder="1" applyAlignment="1" applyProtection="1">
      <alignment horizontal="center" vertical="top" wrapText="1"/>
      <protection/>
    </xf>
    <xf numFmtId="0" fontId="5" fillId="0" borderId="25" xfId="0" applyFont="1" applyFill="1" applyBorder="1" applyAlignment="1" applyProtection="1">
      <alignment horizontal="center" vertical="top" wrapText="1"/>
      <protection/>
    </xf>
    <xf numFmtId="0" fontId="5" fillId="0" borderId="10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105" xfId="0" applyFont="1" applyFill="1" applyBorder="1" applyAlignment="1" applyProtection="1">
      <alignment horizontal="center" vertical="top" wrapText="1"/>
      <protection/>
    </xf>
    <xf numFmtId="0" fontId="5" fillId="0" borderId="21" xfId="0" applyFont="1" applyFill="1" applyBorder="1" applyAlignment="1" applyProtection="1">
      <alignment horizontal="center" vertical="top" wrapText="1"/>
      <protection/>
    </xf>
    <xf numFmtId="0" fontId="2" fillId="0" borderId="0" xfId="0" applyFont="1" applyFill="1" applyAlignment="1" applyProtection="1">
      <alignment horizontal="center" vertical="center"/>
      <protection/>
    </xf>
    <xf numFmtId="31" fontId="3" fillId="0" borderId="0" xfId="0" applyNumberFormat="1" applyFont="1" applyFill="1" applyAlignment="1" applyProtection="1">
      <alignment horizontal="left" vertical="center"/>
      <protection/>
    </xf>
    <xf numFmtId="0" fontId="5" fillId="0" borderId="111" xfId="0" applyFont="1" applyFill="1" applyBorder="1" applyAlignment="1" applyProtection="1">
      <alignment horizontal="center" vertical="top" wrapText="1"/>
      <protection/>
    </xf>
    <xf numFmtId="0" fontId="5" fillId="0" borderId="109" xfId="0" applyFont="1" applyFill="1" applyBorder="1" applyAlignment="1" applyProtection="1">
      <alignment horizontal="center" vertical="top" wrapText="1"/>
      <protection/>
    </xf>
    <xf numFmtId="0" fontId="5" fillId="0" borderId="58" xfId="0" applyFont="1" applyFill="1" applyBorder="1" applyAlignment="1" applyProtection="1">
      <alignment horizontal="center" vertical="top" wrapText="1"/>
      <protection/>
    </xf>
    <xf numFmtId="0" fontId="0" fillId="0" borderId="124" xfId="0" applyFill="1" applyBorder="1" applyAlignment="1">
      <alignment horizontal="center"/>
    </xf>
    <xf numFmtId="0" fontId="0" fillId="0" borderId="125" xfId="0" applyFill="1" applyBorder="1" applyAlignment="1">
      <alignment horizontal="center"/>
    </xf>
    <xf numFmtId="0" fontId="0" fillId="0" borderId="126" xfId="0" applyFill="1" applyBorder="1" applyAlignment="1">
      <alignment horizontal="center"/>
    </xf>
    <xf numFmtId="0" fontId="0" fillId="0" borderId="127" xfId="0" applyFill="1" applyBorder="1" applyAlignment="1">
      <alignment horizontal="center"/>
    </xf>
    <xf numFmtId="0" fontId="0" fillId="0" borderId="128" xfId="0" applyFill="1" applyBorder="1" applyAlignment="1">
      <alignment horizontal="center"/>
    </xf>
    <xf numFmtId="0" fontId="0" fillId="0" borderId="129" xfId="0" applyFill="1" applyBorder="1" applyAlignment="1">
      <alignment horizontal="center"/>
    </xf>
    <xf numFmtId="0" fontId="0" fillId="0" borderId="130" xfId="0" applyFill="1" applyBorder="1" applyAlignment="1">
      <alignment horizontal="center"/>
    </xf>
    <xf numFmtId="0" fontId="0" fillId="0" borderId="131" xfId="0" applyFill="1" applyBorder="1" applyAlignment="1">
      <alignment horizontal="center"/>
    </xf>
    <xf numFmtId="0" fontId="0" fillId="0" borderId="132" xfId="0" applyFill="1" applyBorder="1" applyAlignment="1">
      <alignment horizontal="center"/>
    </xf>
    <xf numFmtId="0" fontId="3" fillId="0" borderId="102" xfId="0" applyFont="1" applyFill="1" applyBorder="1" applyAlignment="1" applyProtection="1">
      <alignment horizontal="center" vertical="center" wrapText="1"/>
      <protection/>
    </xf>
    <xf numFmtId="0" fontId="3" fillId="0" borderId="103"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5" fillId="0" borderId="102" xfId="0" applyFont="1" applyFill="1" applyBorder="1" applyAlignment="1" applyProtection="1">
      <alignment horizontal="center" vertical="top" wrapText="1"/>
      <protection/>
    </xf>
    <xf numFmtId="0" fontId="5" fillId="0" borderId="103"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3" fillId="0" borderId="104" xfId="0" applyFont="1" applyFill="1" applyBorder="1" applyAlignment="1" applyProtection="1">
      <alignment horizontal="center" vertical="center" wrapText="1"/>
      <protection/>
    </xf>
    <xf numFmtId="0" fontId="0" fillId="0" borderId="105"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5" fillId="0" borderId="133" xfId="0" applyFont="1" applyFill="1" applyBorder="1" applyAlignment="1" applyProtection="1">
      <alignment horizontal="center" vertical="top" wrapText="1"/>
      <protection/>
    </xf>
    <xf numFmtId="0" fontId="5" fillId="0" borderId="134" xfId="0" applyFont="1" applyFill="1" applyBorder="1" applyAlignment="1" applyProtection="1">
      <alignment horizontal="center" vertical="top" wrapText="1"/>
      <protection/>
    </xf>
    <xf numFmtId="0" fontId="5" fillId="0" borderId="120" xfId="0" applyFont="1" applyFill="1" applyBorder="1" applyAlignment="1" applyProtection="1">
      <alignment horizontal="center" vertical="top" wrapText="1"/>
      <protection/>
    </xf>
    <xf numFmtId="0" fontId="5" fillId="0" borderId="135" xfId="0" applyFont="1" applyFill="1" applyBorder="1" applyAlignment="1" applyProtection="1">
      <alignment horizontal="center" vertical="top" wrapText="1"/>
      <protection/>
    </xf>
    <xf numFmtId="0" fontId="5" fillId="0" borderId="104" xfId="0" applyFont="1" applyFill="1" applyBorder="1" applyAlignment="1" applyProtection="1">
      <alignment horizontal="center" vertical="top" wrapText="1"/>
      <protection/>
    </xf>
    <xf numFmtId="0" fontId="0" fillId="0" borderId="101" xfId="0" applyBorder="1" applyAlignment="1">
      <alignment/>
    </xf>
    <xf numFmtId="0" fontId="0" fillId="0" borderId="22" xfId="0" applyBorder="1" applyAlignment="1">
      <alignment/>
    </xf>
    <xf numFmtId="0" fontId="5" fillId="0" borderId="106" xfId="0" applyFont="1" applyFill="1" applyBorder="1" applyAlignment="1" applyProtection="1">
      <alignment horizontal="center"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2"/>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2</xdr:row>
      <xdr:rowOff>76200</xdr:rowOff>
    </xdr:from>
    <xdr:to>
      <xdr:col>44</xdr:col>
      <xdr:colOff>57150</xdr:colOff>
      <xdr:row>3</xdr:row>
      <xdr:rowOff>266700</xdr:rowOff>
    </xdr:to>
    <xdr:sp>
      <xdr:nvSpPr>
        <xdr:cNvPr id="1" name="WordArt 2"/>
        <xdr:cNvSpPr>
          <a:spLocks/>
        </xdr:cNvSpPr>
      </xdr:nvSpPr>
      <xdr:spPr>
        <a:xfrm>
          <a:off x="6238875" y="685800"/>
          <a:ext cx="9124950" cy="49530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100000"/>
                  </a:srgbClr>
                </a:outerShdw>
              </a:effectLst>
              <a:latin typeface="ＭＳ Ｐゴシック"/>
              <a:cs typeface="ＭＳ Ｐゴシック"/>
            </a:rPr>
            <a:t>トータルポイント、個人成績は、女子のハンデを反映していません！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6"/>
  <sheetViews>
    <sheetView zoomScalePageLayoutView="0" workbookViewId="0" topLeftCell="A1">
      <selection activeCell="J29" sqref="J29"/>
    </sheetView>
  </sheetViews>
  <sheetFormatPr defaultColWidth="9.00390625" defaultRowHeight="13.5"/>
  <sheetData>
    <row r="2" ht="13.5">
      <c r="A2" t="s">
        <v>88</v>
      </c>
    </row>
    <row r="3" ht="13.5">
      <c r="A3" t="s">
        <v>89</v>
      </c>
    </row>
    <row r="4" ht="13.5">
      <c r="A4" t="s">
        <v>90</v>
      </c>
    </row>
    <row r="5" ht="13.5">
      <c r="A5" t="s">
        <v>91</v>
      </c>
    </row>
    <row r="6" ht="13.5">
      <c r="A6" t="s">
        <v>92</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C21"/>
  <sheetViews>
    <sheetView zoomScalePageLayoutView="0" workbookViewId="0" topLeftCell="A1">
      <selection activeCell="K21" sqref="K21"/>
    </sheetView>
  </sheetViews>
  <sheetFormatPr defaultColWidth="9.00390625" defaultRowHeight="13.5"/>
  <cols>
    <col min="1" max="2" width="2.00390625" style="0" customWidth="1"/>
  </cols>
  <sheetData>
    <row r="2" ht="13.5">
      <c r="B2" t="s">
        <v>136</v>
      </c>
    </row>
    <row r="5" spans="2:3" ht="13.5">
      <c r="B5" t="s">
        <v>135</v>
      </c>
      <c r="C5" t="s">
        <v>134</v>
      </c>
    </row>
    <row r="6" ht="13.5">
      <c r="C6" t="s">
        <v>141</v>
      </c>
    </row>
    <row r="7" ht="13.5">
      <c r="C7" t="s">
        <v>142</v>
      </c>
    </row>
    <row r="9" spans="2:3" ht="13.5">
      <c r="B9" t="s">
        <v>135</v>
      </c>
      <c r="C9" t="s">
        <v>139</v>
      </c>
    </row>
    <row r="10" ht="13.5">
      <c r="C10" t="s">
        <v>144</v>
      </c>
    </row>
    <row r="11" ht="13.5">
      <c r="C11" t="s">
        <v>164</v>
      </c>
    </row>
    <row r="13" spans="2:3" ht="13.5">
      <c r="B13" t="s">
        <v>137</v>
      </c>
      <c r="C13" t="s">
        <v>138</v>
      </c>
    </row>
    <row r="14" ht="13.5">
      <c r="C14" t="s">
        <v>145</v>
      </c>
    </row>
    <row r="15" ht="13.5">
      <c r="C15" s="71" t="s">
        <v>143</v>
      </c>
    </row>
    <row r="16" ht="13.5">
      <c r="C16" s="72" t="s">
        <v>146</v>
      </c>
    </row>
    <row r="18" spans="2:3" ht="13.5">
      <c r="B18" t="s">
        <v>135</v>
      </c>
      <c r="C18" t="s">
        <v>140</v>
      </c>
    </row>
    <row r="19" ht="13.5">
      <c r="C19" t="s">
        <v>147</v>
      </c>
    </row>
    <row r="20" ht="13.5">
      <c r="C20" t="s">
        <v>148</v>
      </c>
    </row>
    <row r="21" ht="13.5">
      <c r="C21" t="s">
        <v>149</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66"/>
  <sheetViews>
    <sheetView zoomScale="85" zoomScaleNormal="85" zoomScalePageLayoutView="0" workbookViewId="0" topLeftCell="A1">
      <selection activeCell="H25" sqref="H25"/>
    </sheetView>
  </sheetViews>
  <sheetFormatPr defaultColWidth="9.00390625" defaultRowHeight="13.5"/>
  <cols>
    <col min="1" max="1" width="1.00390625" style="4" customWidth="1"/>
    <col min="2" max="6" width="16.00390625" style="4" customWidth="1"/>
    <col min="7" max="16384" width="9.00390625" style="4" customWidth="1"/>
  </cols>
  <sheetData>
    <row r="2" ht="13.5">
      <c r="B2" s="43" t="s">
        <v>115</v>
      </c>
    </row>
    <row r="3" ht="13.5">
      <c r="B3" s="43" t="s">
        <v>102</v>
      </c>
    </row>
    <row r="4" ht="13.5">
      <c r="B4" s="43" t="s">
        <v>113</v>
      </c>
    </row>
    <row r="5" ht="13.5">
      <c r="B5" s="43" t="s">
        <v>129</v>
      </c>
    </row>
    <row r="6" ht="13.5">
      <c r="B6" s="43" t="s">
        <v>114</v>
      </c>
    </row>
    <row r="7" ht="13.5">
      <c r="B7" s="43" t="s">
        <v>131</v>
      </c>
    </row>
    <row r="8" ht="13.5">
      <c r="B8" s="43"/>
    </row>
    <row r="9" ht="14.25" thickBot="1">
      <c r="B9" s="43"/>
    </row>
    <row r="10" spans="2:6" ht="18.75">
      <c r="B10" s="44"/>
      <c r="C10" s="45" t="s">
        <v>116</v>
      </c>
      <c r="D10" s="45"/>
      <c r="E10" s="46"/>
      <c r="F10" s="177"/>
    </row>
    <row r="11" spans="2:6" ht="30" customHeight="1" thickBot="1">
      <c r="B11" s="245" t="s">
        <v>167</v>
      </c>
      <c r="C11" s="246"/>
      <c r="D11" s="246"/>
      <c r="E11" s="247"/>
      <c r="F11" s="178"/>
    </row>
    <row r="12" spans="2:6" ht="19.5" thickBot="1">
      <c r="B12" s="47"/>
      <c r="C12" s="47"/>
      <c r="D12" s="47"/>
      <c r="E12" s="47"/>
      <c r="F12" s="47"/>
    </row>
    <row r="13" spans="2:6" ht="30" customHeight="1" thickBot="1">
      <c r="B13" s="48" t="s">
        <v>120</v>
      </c>
      <c r="C13" s="248">
        <v>42463</v>
      </c>
      <c r="D13" s="249"/>
      <c r="E13" s="250"/>
      <c r="F13" s="178"/>
    </row>
    <row r="14" spans="2:6" ht="19.5" thickBot="1">
      <c r="B14" s="47"/>
      <c r="C14" s="47"/>
      <c r="D14" s="47"/>
      <c r="E14" s="47"/>
      <c r="F14" s="47"/>
    </row>
    <row r="15" spans="2:6" ht="30" customHeight="1" thickBot="1">
      <c r="B15" s="48" t="s">
        <v>121</v>
      </c>
      <c r="C15" s="251" t="s">
        <v>168</v>
      </c>
      <c r="D15" s="252"/>
      <c r="E15" s="250"/>
      <c r="F15" s="178"/>
    </row>
    <row r="16" ht="19.5" customHeight="1" thickBot="1"/>
    <row r="17" spans="2:6" ht="30" customHeight="1" thickBot="1">
      <c r="B17" s="48" t="s">
        <v>122</v>
      </c>
      <c r="C17" s="251">
        <v>180</v>
      </c>
      <c r="D17" s="253"/>
      <c r="E17" s="1" t="s">
        <v>123</v>
      </c>
      <c r="F17" s="179"/>
    </row>
    <row r="18" ht="19.5" customHeight="1"/>
    <row r="19" spans="3:6" ht="19.5" customHeight="1" thickBot="1">
      <c r="C19" s="3" t="s">
        <v>119</v>
      </c>
      <c r="D19" s="3" t="s">
        <v>162</v>
      </c>
      <c r="E19" s="3" t="s">
        <v>119</v>
      </c>
      <c r="F19" s="3" t="s">
        <v>162</v>
      </c>
    </row>
    <row r="20" spans="2:6" ht="30" customHeight="1">
      <c r="B20" s="49" t="s">
        <v>87</v>
      </c>
      <c r="C20" s="180" t="s">
        <v>105</v>
      </c>
      <c r="D20" s="181"/>
      <c r="E20" s="186" t="s">
        <v>108</v>
      </c>
      <c r="F20" s="187"/>
    </row>
    <row r="21" spans="2:6" ht="30" customHeight="1">
      <c r="B21" s="50" t="s">
        <v>94</v>
      </c>
      <c r="C21" s="182" t="s">
        <v>171</v>
      </c>
      <c r="D21" s="183">
        <v>180</v>
      </c>
      <c r="E21" s="188" t="s">
        <v>177</v>
      </c>
      <c r="F21" s="189">
        <v>180</v>
      </c>
    </row>
    <row r="22" spans="2:6" ht="30" customHeight="1">
      <c r="B22" s="50" t="s">
        <v>95</v>
      </c>
      <c r="C22" s="182" t="s">
        <v>172</v>
      </c>
      <c r="D22" s="183">
        <v>180</v>
      </c>
      <c r="E22" s="188" t="s">
        <v>178</v>
      </c>
      <c r="F22" s="189">
        <v>180</v>
      </c>
    </row>
    <row r="23" spans="2:6" ht="30" customHeight="1">
      <c r="B23" s="50" t="s">
        <v>96</v>
      </c>
      <c r="C23" s="182" t="s">
        <v>173</v>
      </c>
      <c r="D23" s="183">
        <v>180</v>
      </c>
      <c r="E23" s="188" t="s">
        <v>179</v>
      </c>
      <c r="F23" s="189">
        <v>180</v>
      </c>
    </row>
    <row r="24" spans="2:6" ht="30" customHeight="1">
      <c r="B24" s="50" t="s">
        <v>97</v>
      </c>
      <c r="C24" s="182" t="s">
        <v>174</v>
      </c>
      <c r="D24" s="183">
        <v>180</v>
      </c>
      <c r="E24" s="188" t="s">
        <v>180</v>
      </c>
      <c r="F24" s="189">
        <v>180</v>
      </c>
    </row>
    <row r="25" spans="2:6" ht="30" customHeight="1">
      <c r="B25" s="50" t="s">
        <v>98</v>
      </c>
      <c r="C25" s="182" t="s">
        <v>175</v>
      </c>
      <c r="D25" s="183">
        <v>180</v>
      </c>
      <c r="E25" s="188" t="s">
        <v>181</v>
      </c>
      <c r="F25" s="189">
        <v>180</v>
      </c>
    </row>
    <row r="26" spans="2:6" ht="30" customHeight="1">
      <c r="B26" s="50" t="s">
        <v>99</v>
      </c>
      <c r="C26" s="182" t="s">
        <v>176</v>
      </c>
      <c r="D26" s="183">
        <v>180</v>
      </c>
      <c r="E26" s="188" t="s">
        <v>182</v>
      </c>
      <c r="F26" s="189">
        <v>180</v>
      </c>
    </row>
    <row r="27" spans="2:6" ht="30" customHeight="1">
      <c r="B27" s="50" t="s">
        <v>100</v>
      </c>
      <c r="C27" s="182" t="s">
        <v>170</v>
      </c>
      <c r="D27" s="183">
        <v>140</v>
      </c>
      <c r="E27" s="188" t="s">
        <v>183</v>
      </c>
      <c r="F27" s="189">
        <v>140</v>
      </c>
    </row>
    <row r="28" spans="2:6" ht="30" customHeight="1" thickBot="1">
      <c r="B28" s="51" t="s">
        <v>101</v>
      </c>
      <c r="C28" s="184"/>
      <c r="D28" s="185"/>
      <c r="E28" s="190"/>
      <c r="F28" s="191"/>
    </row>
    <row r="35" ht="14.25" thickBot="1"/>
    <row r="36" ht="14.25" thickBot="1">
      <c r="B36" s="52" t="s">
        <v>103</v>
      </c>
    </row>
    <row r="37" ht="14.25" thickTop="1">
      <c r="B37" s="53" t="s">
        <v>104</v>
      </c>
    </row>
    <row r="38" ht="13.5">
      <c r="B38" s="54" t="s">
        <v>105</v>
      </c>
    </row>
    <row r="39" ht="13.5">
      <c r="B39" s="54" t="s">
        <v>106</v>
      </c>
    </row>
    <row r="40" ht="13.5">
      <c r="B40" s="54" t="s">
        <v>107</v>
      </c>
    </row>
    <row r="41" ht="13.5">
      <c r="B41" s="54" t="s">
        <v>108</v>
      </c>
    </row>
    <row r="42" ht="13.5">
      <c r="B42" s="54" t="s">
        <v>109</v>
      </c>
    </row>
    <row r="43" ht="13.5">
      <c r="B43" s="54" t="s">
        <v>110</v>
      </c>
    </row>
    <row r="44" ht="13.5">
      <c r="B44" s="54" t="s">
        <v>111</v>
      </c>
    </row>
    <row r="45" ht="13.5">
      <c r="B45" s="54" t="s">
        <v>112</v>
      </c>
    </row>
    <row r="46" ht="13.5">
      <c r="B46" s="55"/>
    </row>
    <row r="47" ht="13.5">
      <c r="B47" s="55"/>
    </row>
    <row r="48" ht="13.5">
      <c r="B48" s="55"/>
    </row>
    <row r="49" ht="13.5">
      <c r="B49" s="55"/>
    </row>
    <row r="50" ht="13.5">
      <c r="B50" s="55"/>
    </row>
    <row r="51" ht="13.5">
      <c r="B51" s="55"/>
    </row>
    <row r="52" ht="13.5">
      <c r="B52" s="55"/>
    </row>
    <row r="53" ht="13.5">
      <c r="B53" s="55"/>
    </row>
    <row r="54" ht="13.5">
      <c r="B54" s="55"/>
    </row>
    <row r="55" ht="13.5">
      <c r="B55" s="55"/>
    </row>
    <row r="56" ht="13.5">
      <c r="B56" s="55"/>
    </row>
    <row r="57" ht="13.5">
      <c r="B57" s="55"/>
    </row>
    <row r="58" ht="13.5">
      <c r="B58" s="55"/>
    </row>
    <row r="59" ht="13.5">
      <c r="B59" s="55"/>
    </row>
    <row r="60" ht="13.5">
      <c r="B60" s="55"/>
    </row>
    <row r="61" ht="13.5">
      <c r="B61" s="55"/>
    </row>
    <row r="62" ht="13.5">
      <c r="B62" s="55"/>
    </row>
    <row r="63" ht="13.5">
      <c r="B63" s="55"/>
    </row>
    <row r="64" ht="13.5">
      <c r="B64" s="55"/>
    </row>
    <row r="65" ht="13.5">
      <c r="B65" s="55"/>
    </row>
    <row r="66" ht="14.25" thickBot="1">
      <c r="B66" s="56"/>
    </row>
  </sheetData>
  <sheetProtection/>
  <mergeCells count="4">
    <mergeCell ref="B11:E11"/>
    <mergeCell ref="C13:E13"/>
    <mergeCell ref="C15:E15"/>
    <mergeCell ref="C17:D17"/>
  </mergeCells>
  <dataValidations count="1">
    <dataValidation type="list" allowBlank="1" showInputMessage="1" showErrorMessage="1" sqref="C20:F20">
      <formula1>$B$37:$B$66</formula1>
    </dataValidation>
  </dataValidation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P127"/>
  <sheetViews>
    <sheetView view="pageBreakPreview" zoomScale="40" zoomScaleNormal="85" zoomScaleSheetLayoutView="40" zoomScalePageLayoutView="0" workbookViewId="0" topLeftCell="A1">
      <selection activeCell="G43" sqref="G43"/>
    </sheetView>
  </sheetViews>
  <sheetFormatPr defaultColWidth="4.875" defaultRowHeight="16.5" customHeight="1"/>
  <cols>
    <col min="1" max="1" width="0.74609375" style="4" customWidth="1"/>
    <col min="2" max="3" width="29.25390625" style="4" customWidth="1"/>
    <col min="4" max="5" width="0.74609375" style="4" customWidth="1"/>
    <col min="6" max="7" width="29.25390625" style="4" customWidth="1"/>
    <col min="8" max="9" width="0.74609375" style="4" customWidth="1"/>
    <col min="10" max="11" width="29.25390625" style="4" customWidth="1"/>
    <col min="12" max="12" width="0.74609375" style="4" customWidth="1"/>
    <col min="13" max="13" width="0.74609375" style="4" hidden="1" customWidth="1"/>
    <col min="14" max="15" width="29.25390625" style="4" customWidth="1"/>
    <col min="16" max="17" width="0.74609375" style="4" customWidth="1"/>
    <col min="18" max="16384" width="4.875" style="4" customWidth="1"/>
  </cols>
  <sheetData>
    <row r="1" ht="7.5" customHeight="1" thickBot="1"/>
    <row r="2" spans="2:15" ht="30" customHeight="1" thickBot="1">
      <c r="B2" s="5" t="s">
        <v>20</v>
      </c>
      <c r="C2" s="6" t="s">
        <v>9</v>
      </c>
      <c r="F2" s="5" t="s">
        <v>21</v>
      </c>
      <c r="G2" s="6" t="s">
        <v>9</v>
      </c>
      <c r="J2" s="5" t="s">
        <v>22</v>
      </c>
      <c r="K2" s="6" t="s">
        <v>9</v>
      </c>
      <c r="N2" s="5" t="s">
        <v>23</v>
      </c>
      <c r="O2" s="6" t="s">
        <v>9</v>
      </c>
    </row>
    <row r="3" spans="2:15" s="2" customFormat="1" ht="52.5" customHeight="1">
      <c r="B3" s="7" t="str">
        <f>'▲成績表seiseki'!C10</f>
        <v>今村　哲也</v>
      </c>
      <c r="C3" s="8" t="str">
        <f>'▲成績表seiseki'!C15</f>
        <v>白戸　玲人</v>
      </c>
      <c r="F3" s="7" t="str">
        <f>'▲成績表seiseki'!D10</f>
        <v>加藤　秀万</v>
      </c>
      <c r="G3" s="8" t="str">
        <f>'▲成績表seiseki'!D15</f>
        <v>吉向　翔平</v>
      </c>
      <c r="J3" s="7" t="str">
        <f>'▲成績表seiseki'!E10</f>
        <v>伊庭　保久</v>
      </c>
      <c r="K3" s="8" t="str">
        <f>'▲成績表seiseki'!E15</f>
        <v>山田　晃司</v>
      </c>
      <c r="N3" s="7" t="str">
        <f>'▲成績表seiseki'!F10</f>
        <v>小山　久博</v>
      </c>
      <c r="O3" s="8" t="str">
        <f>'▲成績表seiseki'!F15</f>
        <v>斉藤　裕児</v>
      </c>
    </row>
    <row r="4" spans="2:16" ht="15" customHeight="1">
      <c r="B4" s="9" t="str">
        <f>'☆登録touroku'!C20</f>
        <v>京都</v>
      </c>
      <c r="C4" s="10" t="str">
        <f>'☆登録touroku'!E20</f>
        <v>奈良</v>
      </c>
      <c r="D4" s="11"/>
      <c r="F4" s="9" t="str">
        <f>$B$4</f>
        <v>京都</v>
      </c>
      <c r="G4" s="10" t="str">
        <f>$C$4</f>
        <v>奈良</v>
      </c>
      <c r="H4" s="11"/>
      <c r="J4" s="9" t="str">
        <f>$B$4</f>
        <v>京都</v>
      </c>
      <c r="K4" s="10" t="str">
        <f>$C$4</f>
        <v>奈良</v>
      </c>
      <c r="L4" s="11"/>
      <c r="N4" s="9" t="str">
        <f>$B$4</f>
        <v>京都</v>
      </c>
      <c r="O4" s="10" t="str">
        <f>$C$4</f>
        <v>奈良</v>
      </c>
      <c r="P4" s="11"/>
    </row>
    <row r="5" spans="2:15" ht="37.5" customHeight="1">
      <c r="B5" s="12"/>
      <c r="C5" s="13"/>
      <c r="F5" s="12"/>
      <c r="G5" s="13"/>
      <c r="J5" s="12"/>
      <c r="K5" s="13"/>
      <c r="N5" s="12"/>
      <c r="O5" s="13"/>
    </row>
    <row r="6" spans="2:15" ht="37.5" customHeight="1">
      <c r="B6" s="14" t="s">
        <v>11</v>
      </c>
      <c r="C6" s="15" t="s">
        <v>11</v>
      </c>
      <c r="F6" s="14" t="s">
        <v>11</v>
      </c>
      <c r="G6" s="15" t="s">
        <v>11</v>
      </c>
      <c r="J6" s="14" t="s">
        <v>11</v>
      </c>
      <c r="K6" s="15" t="s">
        <v>11</v>
      </c>
      <c r="N6" s="14" t="s">
        <v>11</v>
      </c>
      <c r="O6" s="15" t="s">
        <v>11</v>
      </c>
    </row>
    <row r="7" spans="2:15" ht="30" customHeight="1" thickBot="1">
      <c r="B7" s="16" t="s">
        <v>10</v>
      </c>
      <c r="C7" s="17"/>
      <c r="F7" s="16" t="s">
        <v>10</v>
      </c>
      <c r="G7" s="17"/>
      <c r="J7" s="16" t="s">
        <v>10</v>
      </c>
      <c r="K7" s="17"/>
      <c r="N7" s="16" t="s">
        <v>10</v>
      </c>
      <c r="O7" s="17"/>
    </row>
    <row r="8" ht="7.5" customHeight="1"/>
    <row r="9" ht="7.5" customHeight="1" thickBot="1"/>
    <row r="10" spans="2:15" ht="30" customHeight="1" thickBot="1">
      <c r="B10" s="5" t="s">
        <v>27</v>
      </c>
      <c r="C10" s="6" t="s">
        <v>9</v>
      </c>
      <c r="F10" s="5" t="s">
        <v>26</v>
      </c>
      <c r="G10" s="6" t="s">
        <v>9</v>
      </c>
      <c r="J10" s="5" t="s">
        <v>25</v>
      </c>
      <c r="K10" s="6" t="s">
        <v>9</v>
      </c>
      <c r="N10" s="5" t="s">
        <v>24</v>
      </c>
      <c r="O10" s="6" t="s">
        <v>9</v>
      </c>
    </row>
    <row r="11" spans="2:15" s="2" customFormat="1" ht="52.5" customHeight="1">
      <c r="B11" s="7" t="str">
        <f>'▲成績表seiseki'!G10</f>
        <v>田附　裕次</v>
      </c>
      <c r="C11" s="8" t="str">
        <f>'▲成績表seiseki'!G15</f>
        <v>近藤　拓馬</v>
      </c>
      <c r="F11" s="7" t="str">
        <f>'▲成績表seiseki'!H10</f>
        <v>金光　隆男</v>
      </c>
      <c r="G11" s="8" t="str">
        <f>'▲成績表seiseki'!H15</f>
        <v>植田　慎也</v>
      </c>
      <c r="J11" s="7" t="str">
        <f>'▲成績表seiseki'!I10</f>
        <v>森田由佳里</v>
      </c>
      <c r="K11" s="8" t="str">
        <f>'▲成績表seiseki'!I15</f>
        <v>宮野　早織</v>
      </c>
      <c r="N11" s="7">
        <f>'▲成績表seiseki'!J10</f>
        <v>0</v>
      </c>
      <c r="O11" s="8">
        <f>'▲成績表seiseki'!J15</f>
        <v>0</v>
      </c>
    </row>
    <row r="12" spans="2:16" ht="15" customHeight="1">
      <c r="B12" s="9" t="str">
        <f>$B$4</f>
        <v>京都</v>
      </c>
      <c r="C12" s="10" t="str">
        <f>$C$4</f>
        <v>奈良</v>
      </c>
      <c r="D12" s="11"/>
      <c r="F12" s="9" t="str">
        <f>$B$4</f>
        <v>京都</v>
      </c>
      <c r="G12" s="10" t="str">
        <f>$C$4</f>
        <v>奈良</v>
      </c>
      <c r="H12" s="11"/>
      <c r="J12" s="9" t="str">
        <f>$B$4</f>
        <v>京都</v>
      </c>
      <c r="K12" s="10" t="str">
        <f>$C$4</f>
        <v>奈良</v>
      </c>
      <c r="L12" s="11"/>
      <c r="N12" s="9" t="str">
        <f>$B$4</f>
        <v>京都</v>
      </c>
      <c r="O12" s="10" t="str">
        <f>$C$4</f>
        <v>奈良</v>
      </c>
      <c r="P12" s="11"/>
    </row>
    <row r="13" spans="2:15" ht="37.5" customHeight="1">
      <c r="B13" s="12"/>
      <c r="C13" s="13"/>
      <c r="F13" s="12"/>
      <c r="G13" s="13"/>
      <c r="J13" s="12"/>
      <c r="K13" s="13"/>
      <c r="N13" s="12"/>
      <c r="O13" s="13"/>
    </row>
    <row r="14" spans="2:15" ht="37.5" customHeight="1">
      <c r="B14" s="14" t="s">
        <v>11</v>
      </c>
      <c r="C14" s="15" t="s">
        <v>11</v>
      </c>
      <c r="F14" s="14" t="s">
        <v>11</v>
      </c>
      <c r="G14" s="15" t="s">
        <v>11</v>
      </c>
      <c r="J14" s="14" t="s">
        <v>11</v>
      </c>
      <c r="K14" s="15" t="s">
        <v>11</v>
      </c>
      <c r="N14" s="14" t="s">
        <v>11</v>
      </c>
      <c r="O14" s="15" t="s">
        <v>11</v>
      </c>
    </row>
    <row r="15" spans="2:15" ht="30" customHeight="1" thickBot="1">
      <c r="B15" s="16" t="s">
        <v>10</v>
      </c>
      <c r="C15" s="17"/>
      <c r="F15" s="16" t="s">
        <v>10</v>
      </c>
      <c r="G15" s="17"/>
      <c r="J15" s="16" t="s">
        <v>10</v>
      </c>
      <c r="K15" s="17"/>
      <c r="N15" s="16" t="s">
        <v>10</v>
      </c>
      <c r="O15" s="17"/>
    </row>
    <row r="16" ht="7.5" customHeight="1"/>
    <row r="17" ht="7.5" customHeight="1" thickBot="1"/>
    <row r="18" spans="2:15" ht="30" customHeight="1" thickBot="1">
      <c r="B18" s="5" t="s">
        <v>83</v>
      </c>
      <c r="C18" s="6" t="s">
        <v>9</v>
      </c>
      <c r="F18" s="5" t="s">
        <v>82</v>
      </c>
      <c r="G18" s="6" t="s">
        <v>9</v>
      </c>
      <c r="J18" s="5" t="s">
        <v>81</v>
      </c>
      <c r="K18" s="6" t="s">
        <v>9</v>
      </c>
      <c r="N18" s="5" t="s">
        <v>80</v>
      </c>
      <c r="O18" s="6" t="s">
        <v>9</v>
      </c>
    </row>
    <row r="19" spans="2:15" s="2" customFormat="1" ht="52.5" customHeight="1">
      <c r="B19" s="7" t="str">
        <f>'▲成績表seiseki'!M10</f>
        <v>今村　哲也</v>
      </c>
      <c r="C19" s="8" t="str">
        <f>'▲成績表seiseki'!M15</f>
        <v>吉向　翔平</v>
      </c>
      <c r="F19" s="7" t="str">
        <f>'▲成績表seiseki'!N10</f>
        <v>加藤　秀万</v>
      </c>
      <c r="G19" s="8" t="str">
        <f>'▲成績表seiseki'!N15</f>
        <v>山田　晃司</v>
      </c>
      <c r="J19" s="7" t="str">
        <f>'▲成績表seiseki'!O10</f>
        <v>伊庭　保久</v>
      </c>
      <c r="K19" s="8" t="str">
        <f>'▲成績表seiseki'!O15</f>
        <v>斉藤　裕児</v>
      </c>
      <c r="N19" s="7" t="str">
        <f>'▲成績表seiseki'!P10</f>
        <v>小山　久博</v>
      </c>
      <c r="O19" s="8" t="str">
        <f>'▲成績表seiseki'!P15</f>
        <v>近藤　拓馬</v>
      </c>
    </row>
    <row r="20" spans="2:16" ht="15" customHeight="1">
      <c r="B20" s="9" t="str">
        <f>$B$4</f>
        <v>京都</v>
      </c>
      <c r="C20" s="10" t="str">
        <f>$C$4</f>
        <v>奈良</v>
      </c>
      <c r="D20" s="11"/>
      <c r="F20" s="9" t="str">
        <f>$B$4</f>
        <v>京都</v>
      </c>
      <c r="G20" s="10" t="str">
        <f>$C$4</f>
        <v>奈良</v>
      </c>
      <c r="H20" s="11"/>
      <c r="J20" s="9" t="str">
        <f>$B$4</f>
        <v>京都</v>
      </c>
      <c r="K20" s="10" t="str">
        <f>$C$4</f>
        <v>奈良</v>
      </c>
      <c r="L20" s="11"/>
      <c r="N20" s="9" t="str">
        <f>$B$4</f>
        <v>京都</v>
      </c>
      <c r="O20" s="10" t="str">
        <f>$C$4</f>
        <v>奈良</v>
      </c>
      <c r="P20" s="11"/>
    </row>
    <row r="21" spans="2:15" ht="37.5" customHeight="1">
      <c r="B21" s="12"/>
      <c r="C21" s="13"/>
      <c r="F21" s="12"/>
      <c r="G21" s="13"/>
      <c r="J21" s="12"/>
      <c r="K21" s="13"/>
      <c r="N21" s="12"/>
      <c r="O21" s="13"/>
    </row>
    <row r="22" spans="2:15" ht="37.5" customHeight="1">
      <c r="B22" s="14" t="s">
        <v>11</v>
      </c>
      <c r="C22" s="15" t="s">
        <v>11</v>
      </c>
      <c r="F22" s="14" t="s">
        <v>11</v>
      </c>
      <c r="G22" s="15" t="s">
        <v>11</v>
      </c>
      <c r="J22" s="14" t="s">
        <v>11</v>
      </c>
      <c r="K22" s="15" t="s">
        <v>11</v>
      </c>
      <c r="N22" s="14" t="s">
        <v>11</v>
      </c>
      <c r="O22" s="15" t="s">
        <v>11</v>
      </c>
    </row>
    <row r="23" spans="2:15" ht="30" customHeight="1" thickBot="1">
      <c r="B23" s="16" t="s">
        <v>10</v>
      </c>
      <c r="C23" s="17"/>
      <c r="F23" s="16" t="s">
        <v>10</v>
      </c>
      <c r="G23" s="17"/>
      <c r="J23" s="16" t="s">
        <v>10</v>
      </c>
      <c r="K23" s="17"/>
      <c r="N23" s="16" t="s">
        <v>10</v>
      </c>
      <c r="O23" s="17"/>
    </row>
    <row r="24" ht="7.5" customHeight="1"/>
    <row r="25" ht="7.5" customHeight="1" thickBot="1"/>
    <row r="26" spans="2:15" ht="30" customHeight="1" thickBot="1">
      <c r="B26" s="5" t="s">
        <v>76</v>
      </c>
      <c r="C26" s="6" t="s">
        <v>9</v>
      </c>
      <c r="F26" s="5" t="s">
        <v>77</v>
      </c>
      <c r="G26" s="6" t="s">
        <v>9</v>
      </c>
      <c r="J26" s="5" t="s">
        <v>78</v>
      </c>
      <c r="K26" s="6" t="s">
        <v>9</v>
      </c>
      <c r="N26" s="5" t="s">
        <v>79</v>
      </c>
      <c r="O26" s="6" t="s">
        <v>9</v>
      </c>
    </row>
    <row r="27" spans="2:15" s="2" customFormat="1" ht="52.5" customHeight="1">
      <c r="B27" s="7" t="str">
        <f>'▲成績表seiseki'!Q10</f>
        <v>田附　裕次</v>
      </c>
      <c r="C27" s="8" t="str">
        <f>'▲成績表seiseki'!Q15</f>
        <v>植田　慎也</v>
      </c>
      <c r="F27" s="7" t="str">
        <f>'▲成績表seiseki'!R10</f>
        <v>金光　隆男</v>
      </c>
      <c r="G27" s="8" t="str">
        <f>'▲成績表seiseki'!R15</f>
        <v>宮野　早織</v>
      </c>
      <c r="J27" s="7" t="str">
        <f>'▲成績表seiseki'!S10</f>
        <v>森田由佳里</v>
      </c>
      <c r="K27" s="8" t="str">
        <f>'▲成績表seiseki'!S15</f>
        <v>白戸　玲人</v>
      </c>
      <c r="N27" s="7">
        <f>'▲成績表seiseki'!T10</f>
        <v>0</v>
      </c>
      <c r="O27" s="8">
        <f>'▲成績表seiseki'!T15</f>
        <v>0</v>
      </c>
    </row>
    <row r="28" spans="2:16" ht="15" customHeight="1">
      <c r="B28" s="9" t="str">
        <f>$B$4</f>
        <v>京都</v>
      </c>
      <c r="C28" s="10" t="str">
        <f>$C$4</f>
        <v>奈良</v>
      </c>
      <c r="D28" s="11"/>
      <c r="F28" s="9" t="str">
        <f>$B$4</f>
        <v>京都</v>
      </c>
      <c r="G28" s="10" t="str">
        <f>$C$4</f>
        <v>奈良</v>
      </c>
      <c r="H28" s="11"/>
      <c r="J28" s="9" t="str">
        <f>$B$4</f>
        <v>京都</v>
      </c>
      <c r="K28" s="10" t="str">
        <f>$C$4</f>
        <v>奈良</v>
      </c>
      <c r="L28" s="11"/>
      <c r="N28" s="9" t="str">
        <f>$B$4</f>
        <v>京都</v>
      </c>
      <c r="O28" s="10" t="str">
        <f>$C$4</f>
        <v>奈良</v>
      </c>
      <c r="P28" s="11"/>
    </row>
    <row r="29" spans="2:15" ht="37.5" customHeight="1">
      <c r="B29" s="12"/>
      <c r="C29" s="13"/>
      <c r="F29" s="12"/>
      <c r="G29" s="13"/>
      <c r="J29" s="12"/>
      <c r="K29" s="13"/>
      <c r="N29" s="12"/>
      <c r="O29" s="13"/>
    </row>
    <row r="30" spans="2:15" ht="37.5" customHeight="1">
      <c r="B30" s="14" t="s">
        <v>11</v>
      </c>
      <c r="C30" s="15" t="s">
        <v>11</v>
      </c>
      <c r="F30" s="14" t="s">
        <v>11</v>
      </c>
      <c r="G30" s="15" t="s">
        <v>11</v>
      </c>
      <c r="J30" s="14" t="s">
        <v>11</v>
      </c>
      <c r="K30" s="15" t="s">
        <v>11</v>
      </c>
      <c r="N30" s="14" t="s">
        <v>11</v>
      </c>
      <c r="O30" s="15" t="s">
        <v>11</v>
      </c>
    </row>
    <row r="31" spans="2:15" ht="30" customHeight="1" thickBot="1">
      <c r="B31" s="16" t="s">
        <v>10</v>
      </c>
      <c r="C31" s="17"/>
      <c r="F31" s="16" t="s">
        <v>10</v>
      </c>
      <c r="G31" s="17"/>
      <c r="J31" s="16" t="s">
        <v>10</v>
      </c>
      <c r="K31" s="17"/>
      <c r="N31" s="16" t="s">
        <v>10</v>
      </c>
      <c r="O31" s="17"/>
    </row>
    <row r="32" ht="7.5" customHeight="1"/>
    <row r="33" ht="7.5" customHeight="1" thickBot="1"/>
    <row r="34" spans="2:15" ht="30" customHeight="1" thickBot="1">
      <c r="B34" s="5" t="s">
        <v>75</v>
      </c>
      <c r="C34" s="6" t="s">
        <v>9</v>
      </c>
      <c r="F34" s="5" t="s">
        <v>74</v>
      </c>
      <c r="G34" s="6" t="s">
        <v>9</v>
      </c>
      <c r="J34" s="5" t="s">
        <v>73</v>
      </c>
      <c r="K34" s="6" t="s">
        <v>9</v>
      </c>
      <c r="N34" s="5" t="s">
        <v>72</v>
      </c>
      <c r="O34" s="6" t="s">
        <v>9</v>
      </c>
    </row>
    <row r="35" spans="2:15" s="2" customFormat="1" ht="52.5" customHeight="1">
      <c r="B35" s="7" t="str">
        <f>'▲成績表seiseki'!W10</f>
        <v>今村　哲也</v>
      </c>
      <c r="C35" s="8" t="str">
        <f>'▲成績表seiseki'!W15</f>
        <v>山田　晃司</v>
      </c>
      <c r="F35" s="7" t="str">
        <f>'▲成績表seiseki'!X10</f>
        <v>加藤　秀万</v>
      </c>
      <c r="G35" s="8" t="str">
        <f>'▲成績表seiseki'!X15</f>
        <v>斉藤　裕児</v>
      </c>
      <c r="J35" s="7" t="str">
        <f>'▲成績表seiseki'!Y10</f>
        <v>伊庭　保久</v>
      </c>
      <c r="K35" s="8" t="str">
        <f>'▲成績表seiseki'!Y15</f>
        <v>近藤　拓馬</v>
      </c>
      <c r="N35" s="7" t="str">
        <f>'▲成績表seiseki'!Z10</f>
        <v>小山　久博</v>
      </c>
      <c r="O35" s="8" t="str">
        <f>'▲成績表seiseki'!Z15</f>
        <v>植田　慎也</v>
      </c>
    </row>
    <row r="36" spans="2:16" ht="15" customHeight="1">
      <c r="B36" s="9" t="str">
        <f>$B$4</f>
        <v>京都</v>
      </c>
      <c r="C36" s="10" t="str">
        <f>$C$4</f>
        <v>奈良</v>
      </c>
      <c r="D36" s="11"/>
      <c r="F36" s="9" t="str">
        <f>$B$4</f>
        <v>京都</v>
      </c>
      <c r="G36" s="10" t="str">
        <f>$C$4</f>
        <v>奈良</v>
      </c>
      <c r="H36" s="11"/>
      <c r="J36" s="9" t="str">
        <f>$B$4</f>
        <v>京都</v>
      </c>
      <c r="K36" s="10" t="str">
        <f>$C$4</f>
        <v>奈良</v>
      </c>
      <c r="L36" s="11"/>
      <c r="N36" s="9" t="str">
        <f>$B$4</f>
        <v>京都</v>
      </c>
      <c r="O36" s="10" t="str">
        <f>$C$4</f>
        <v>奈良</v>
      </c>
      <c r="P36" s="11"/>
    </row>
    <row r="37" spans="2:15" ht="37.5" customHeight="1">
      <c r="B37" s="12"/>
      <c r="C37" s="13"/>
      <c r="F37" s="12"/>
      <c r="G37" s="13"/>
      <c r="J37" s="12"/>
      <c r="K37" s="13"/>
      <c r="N37" s="12"/>
      <c r="O37" s="13"/>
    </row>
    <row r="38" spans="2:15" ht="37.5" customHeight="1">
      <c r="B38" s="14" t="s">
        <v>11</v>
      </c>
      <c r="C38" s="15" t="s">
        <v>11</v>
      </c>
      <c r="F38" s="14" t="s">
        <v>11</v>
      </c>
      <c r="G38" s="15" t="s">
        <v>11</v>
      </c>
      <c r="J38" s="14" t="s">
        <v>11</v>
      </c>
      <c r="K38" s="15" t="s">
        <v>11</v>
      </c>
      <c r="N38" s="14" t="s">
        <v>11</v>
      </c>
      <c r="O38" s="15" t="s">
        <v>11</v>
      </c>
    </row>
    <row r="39" spans="2:15" ht="30" customHeight="1" thickBot="1">
      <c r="B39" s="16" t="s">
        <v>10</v>
      </c>
      <c r="C39" s="17"/>
      <c r="F39" s="16" t="s">
        <v>10</v>
      </c>
      <c r="G39" s="17"/>
      <c r="J39" s="16" t="s">
        <v>10</v>
      </c>
      <c r="K39" s="17"/>
      <c r="N39" s="16" t="s">
        <v>10</v>
      </c>
      <c r="O39" s="17"/>
    </row>
    <row r="40" ht="7.5" customHeight="1"/>
    <row r="41" ht="7.5" customHeight="1" thickBot="1"/>
    <row r="42" spans="2:15" ht="30" customHeight="1" thickBot="1">
      <c r="B42" s="5" t="s">
        <v>68</v>
      </c>
      <c r="C42" s="6" t="s">
        <v>9</v>
      </c>
      <c r="F42" s="5" t="s">
        <v>69</v>
      </c>
      <c r="G42" s="6" t="s">
        <v>9</v>
      </c>
      <c r="J42" s="5" t="s">
        <v>70</v>
      </c>
      <c r="K42" s="6" t="s">
        <v>9</v>
      </c>
      <c r="N42" s="5" t="s">
        <v>71</v>
      </c>
      <c r="O42" s="6" t="s">
        <v>9</v>
      </c>
    </row>
    <row r="43" spans="2:15" s="2" customFormat="1" ht="52.5" customHeight="1">
      <c r="B43" s="7" t="str">
        <f>'▲成績表seiseki'!AA10</f>
        <v>田附　裕次</v>
      </c>
      <c r="C43" s="8" t="str">
        <f>'▲成績表seiseki'!AA15</f>
        <v>宮野　早織</v>
      </c>
      <c r="F43" s="7" t="str">
        <f>'▲成績表seiseki'!AB10</f>
        <v>金光　隆男</v>
      </c>
      <c r="G43" s="8" t="str">
        <f>'▲成績表seiseki'!AB15</f>
        <v>白戸　玲人</v>
      </c>
      <c r="J43" s="7" t="str">
        <f>'▲成績表seiseki'!AC10</f>
        <v>森田由佳里</v>
      </c>
      <c r="K43" s="8" t="str">
        <f>'▲成績表seiseki'!AC15</f>
        <v>吉向　翔平</v>
      </c>
      <c r="N43" s="7">
        <f>'▲成績表seiseki'!AD10</f>
        <v>0</v>
      </c>
      <c r="O43" s="8">
        <f>'▲成績表seiseki'!AD15</f>
        <v>0</v>
      </c>
    </row>
    <row r="44" spans="2:16" ht="15" customHeight="1">
      <c r="B44" s="9" t="str">
        <f>$B$4</f>
        <v>京都</v>
      </c>
      <c r="C44" s="10" t="str">
        <f>$C$4</f>
        <v>奈良</v>
      </c>
      <c r="D44" s="11"/>
      <c r="F44" s="9" t="str">
        <f>$B$4</f>
        <v>京都</v>
      </c>
      <c r="G44" s="10" t="str">
        <f>$C$4</f>
        <v>奈良</v>
      </c>
      <c r="H44" s="11"/>
      <c r="J44" s="9" t="str">
        <f>$B$4</f>
        <v>京都</v>
      </c>
      <c r="K44" s="10" t="str">
        <f>$C$4</f>
        <v>奈良</v>
      </c>
      <c r="L44" s="11"/>
      <c r="N44" s="9" t="str">
        <f>$B$4</f>
        <v>京都</v>
      </c>
      <c r="O44" s="10" t="str">
        <f>$C$4</f>
        <v>奈良</v>
      </c>
      <c r="P44" s="11"/>
    </row>
    <row r="45" spans="2:15" ht="37.5" customHeight="1">
      <c r="B45" s="12"/>
      <c r="C45" s="13"/>
      <c r="F45" s="12"/>
      <c r="G45" s="13"/>
      <c r="J45" s="12"/>
      <c r="K45" s="13"/>
      <c r="N45" s="12"/>
      <c r="O45" s="13"/>
    </row>
    <row r="46" spans="2:15" ht="37.5" customHeight="1">
      <c r="B46" s="14" t="s">
        <v>11</v>
      </c>
      <c r="C46" s="15" t="s">
        <v>11</v>
      </c>
      <c r="F46" s="14" t="s">
        <v>11</v>
      </c>
      <c r="G46" s="15" t="s">
        <v>11</v>
      </c>
      <c r="J46" s="14" t="s">
        <v>11</v>
      </c>
      <c r="K46" s="15" t="s">
        <v>11</v>
      </c>
      <c r="N46" s="14" t="s">
        <v>11</v>
      </c>
      <c r="O46" s="15" t="s">
        <v>11</v>
      </c>
    </row>
    <row r="47" spans="2:15" ht="30" customHeight="1" thickBot="1">
      <c r="B47" s="16" t="s">
        <v>10</v>
      </c>
      <c r="C47" s="17"/>
      <c r="F47" s="16" t="s">
        <v>10</v>
      </c>
      <c r="G47" s="17"/>
      <c r="J47" s="16" t="s">
        <v>10</v>
      </c>
      <c r="K47" s="17"/>
      <c r="N47" s="16" t="s">
        <v>10</v>
      </c>
      <c r="O47" s="17"/>
    </row>
    <row r="48" ht="7.5" customHeight="1"/>
    <row r="49" ht="7.5" customHeight="1" thickBot="1"/>
    <row r="50" spans="2:15" ht="30" customHeight="1" thickBot="1">
      <c r="B50" s="5" t="s">
        <v>67</v>
      </c>
      <c r="C50" s="6" t="s">
        <v>9</v>
      </c>
      <c r="F50" s="5" t="s">
        <v>66</v>
      </c>
      <c r="G50" s="6" t="s">
        <v>9</v>
      </c>
      <c r="J50" s="5" t="s">
        <v>65</v>
      </c>
      <c r="K50" s="6" t="s">
        <v>9</v>
      </c>
      <c r="N50" s="5" t="s">
        <v>64</v>
      </c>
      <c r="O50" s="6" t="s">
        <v>9</v>
      </c>
    </row>
    <row r="51" spans="2:15" s="2" customFormat="1" ht="52.5" customHeight="1">
      <c r="B51" s="7" t="str">
        <f>'▲成績表seiseki'!AG10</f>
        <v>今村　哲也</v>
      </c>
      <c r="C51" s="8" t="str">
        <f>'▲成績表seiseki'!AG15</f>
        <v>斉藤　裕児</v>
      </c>
      <c r="F51" s="7" t="str">
        <f>'▲成績表seiseki'!AH10</f>
        <v>加藤　秀万</v>
      </c>
      <c r="G51" s="8" t="str">
        <f>'▲成績表seiseki'!AH15</f>
        <v>近藤　拓馬</v>
      </c>
      <c r="J51" s="7" t="str">
        <f>'▲成績表seiseki'!AI10</f>
        <v>伊庭　保久</v>
      </c>
      <c r="K51" s="8" t="str">
        <f>'▲成績表seiseki'!AI15</f>
        <v>植田　慎也</v>
      </c>
      <c r="N51" s="7" t="str">
        <f>'▲成績表seiseki'!AJ10</f>
        <v>小山　久博</v>
      </c>
      <c r="O51" s="8" t="str">
        <f>'▲成績表seiseki'!AJ15</f>
        <v>宮野　早織</v>
      </c>
    </row>
    <row r="52" spans="2:16" ht="15" customHeight="1">
      <c r="B52" s="9" t="str">
        <f>$B$4</f>
        <v>京都</v>
      </c>
      <c r="C52" s="10" t="str">
        <f>$C$4</f>
        <v>奈良</v>
      </c>
      <c r="D52" s="11"/>
      <c r="F52" s="9" t="str">
        <f>$B$4</f>
        <v>京都</v>
      </c>
      <c r="G52" s="10" t="str">
        <f>$C$4</f>
        <v>奈良</v>
      </c>
      <c r="H52" s="11"/>
      <c r="J52" s="9" t="str">
        <f>$B$4</f>
        <v>京都</v>
      </c>
      <c r="K52" s="10" t="str">
        <f>$C$4</f>
        <v>奈良</v>
      </c>
      <c r="L52" s="11"/>
      <c r="N52" s="9" t="str">
        <f>$B$4</f>
        <v>京都</v>
      </c>
      <c r="O52" s="10" t="str">
        <f>$C$4</f>
        <v>奈良</v>
      </c>
      <c r="P52" s="11"/>
    </row>
    <row r="53" spans="2:15" ht="37.5" customHeight="1">
      <c r="B53" s="12"/>
      <c r="C53" s="13"/>
      <c r="F53" s="12"/>
      <c r="G53" s="13"/>
      <c r="J53" s="12"/>
      <c r="K53" s="13"/>
      <c r="N53" s="12"/>
      <c r="O53" s="13"/>
    </row>
    <row r="54" spans="2:15" ht="37.5" customHeight="1">
      <c r="B54" s="14" t="s">
        <v>11</v>
      </c>
      <c r="C54" s="15" t="s">
        <v>11</v>
      </c>
      <c r="F54" s="14" t="s">
        <v>11</v>
      </c>
      <c r="G54" s="15" t="s">
        <v>11</v>
      </c>
      <c r="J54" s="14" t="s">
        <v>11</v>
      </c>
      <c r="K54" s="15" t="s">
        <v>11</v>
      </c>
      <c r="N54" s="14" t="s">
        <v>11</v>
      </c>
      <c r="O54" s="15" t="s">
        <v>11</v>
      </c>
    </row>
    <row r="55" spans="2:15" ht="30" customHeight="1" thickBot="1">
      <c r="B55" s="16" t="s">
        <v>10</v>
      </c>
      <c r="C55" s="17"/>
      <c r="F55" s="16" t="s">
        <v>10</v>
      </c>
      <c r="G55" s="17"/>
      <c r="J55" s="16" t="s">
        <v>10</v>
      </c>
      <c r="K55" s="17"/>
      <c r="N55" s="16" t="s">
        <v>10</v>
      </c>
      <c r="O55" s="17"/>
    </row>
    <row r="56" ht="7.5" customHeight="1"/>
    <row r="57" ht="7.5" customHeight="1" thickBot="1"/>
    <row r="58" spans="2:15" ht="30" customHeight="1" thickBot="1">
      <c r="B58" s="5" t="s">
        <v>60</v>
      </c>
      <c r="C58" s="6" t="s">
        <v>9</v>
      </c>
      <c r="F58" s="5" t="s">
        <v>61</v>
      </c>
      <c r="G58" s="6" t="s">
        <v>9</v>
      </c>
      <c r="J58" s="5" t="s">
        <v>62</v>
      </c>
      <c r="K58" s="6" t="s">
        <v>9</v>
      </c>
      <c r="N58" s="5" t="s">
        <v>63</v>
      </c>
      <c r="O58" s="6" t="s">
        <v>9</v>
      </c>
    </row>
    <row r="59" spans="2:15" s="2" customFormat="1" ht="52.5" customHeight="1">
      <c r="B59" s="7" t="str">
        <f>'▲成績表seiseki'!AK10</f>
        <v>田附　裕次</v>
      </c>
      <c r="C59" s="8" t="str">
        <f>'▲成績表seiseki'!AK15</f>
        <v>白戸　玲人</v>
      </c>
      <c r="F59" s="7" t="str">
        <f>'▲成績表seiseki'!AL10</f>
        <v>金光　隆男</v>
      </c>
      <c r="G59" s="8" t="str">
        <f>'▲成績表seiseki'!AL15</f>
        <v>吉向　翔平</v>
      </c>
      <c r="J59" s="7" t="str">
        <f>'▲成績表seiseki'!AM10</f>
        <v>森田由佳里</v>
      </c>
      <c r="K59" s="8" t="str">
        <f>'▲成績表seiseki'!AM15</f>
        <v>山田　晃司</v>
      </c>
      <c r="N59" s="7">
        <f>'▲成績表seiseki'!AN10</f>
        <v>0</v>
      </c>
      <c r="O59" s="8">
        <f>'▲成績表seiseki'!AN15</f>
        <v>0</v>
      </c>
    </row>
    <row r="60" spans="2:16" ht="15" customHeight="1">
      <c r="B60" s="9" t="str">
        <f>$B$4</f>
        <v>京都</v>
      </c>
      <c r="C60" s="10" t="str">
        <f>$C$4</f>
        <v>奈良</v>
      </c>
      <c r="D60" s="11"/>
      <c r="F60" s="9" t="str">
        <f>$B$4</f>
        <v>京都</v>
      </c>
      <c r="G60" s="10" t="str">
        <f>$C$4</f>
        <v>奈良</v>
      </c>
      <c r="H60" s="11"/>
      <c r="J60" s="9" t="str">
        <f>$B$4</f>
        <v>京都</v>
      </c>
      <c r="K60" s="10" t="str">
        <f>$C$4</f>
        <v>奈良</v>
      </c>
      <c r="L60" s="11"/>
      <c r="N60" s="9" t="str">
        <f>$B$4</f>
        <v>京都</v>
      </c>
      <c r="O60" s="10" t="str">
        <f>$C$4</f>
        <v>奈良</v>
      </c>
      <c r="P60" s="11"/>
    </row>
    <row r="61" spans="2:15" ht="37.5" customHeight="1">
      <c r="B61" s="12"/>
      <c r="C61" s="13"/>
      <c r="F61" s="12"/>
      <c r="G61" s="13"/>
      <c r="J61" s="12"/>
      <c r="K61" s="13"/>
      <c r="N61" s="12"/>
      <c r="O61" s="13"/>
    </row>
    <row r="62" spans="2:15" ht="37.5" customHeight="1">
      <c r="B62" s="14" t="s">
        <v>11</v>
      </c>
      <c r="C62" s="15" t="s">
        <v>11</v>
      </c>
      <c r="F62" s="14" t="s">
        <v>11</v>
      </c>
      <c r="G62" s="15" t="s">
        <v>11</v>
      </c>
      <c r="J62" s="14" t="s">
        <v>11</v>
      </c>
      <c r="K62" s="15" t="s">
        <v>11</v>
      </c>
      <c r="N62" s="14" t="s">
        <v>11</v>
      </c>
      <c r="O62" s="15" t="s">
        <v>11</v>
      </c>
    </row>
    <row r="63" spans="2:15" ht="30" customHeight="1" thickBot="1">
      <c r="B63" s="16" t="s">
        <v>10</v>
      </c>
      <c r="C63" s="17"/>
      <c r="F63" s="16" t="s">
        <v>10</v>
      </c>
      <c r="G63" s="17"/>
      <c r="J63" s="16" t="s">
        <v>10</v>
      </c>
      <c r="K63" s="17"/>
      <c r="N63" s="16" t="s">
        <v>10</v>
      </c>
      <c r="O63" s="17"/>
    </row>
    <row r="64" ht="7.5" customHeight="1"/>
    <row r="65" ht="7.5" customHeight="1" thickBot="1"/>
    <row r="66" spans="2:15" ht="30" customHeight="1" thickBot="1">
      <c r="B66" s="5" t="s">
        <v>59</v>
      </c>
      <c r="C66" s="6" t="s">
        <v>9</v>
      </c>
      <c r="F66" s="5" t="s">
        <v>58</v>
      </c>
      <c r="G66" s="6" t="s">
        <v>9</v>
      </c>
      <c r="J66" s="5" t="s">
        <v>57</v>
      </c>
      <c r="K66" s="6" t="s">
        <v>9</v>
      </c>
      <c r="N66" s="5" t="s">
        <v>56</v>
      </c>
      <c r="O66" s="6" t="s">
        <v>9</v>
      </c>
    </row>
    <row r="67" spans="2:15" s="2" customFormat="1" ht="52.5" customHeight="1">
      <c r="B67" s="7" t="str">
        <f>'▲成績表seiseki'!C20</f>
        <v>今村　哲也</v>
      </c>
      <c r="C67" s="8" t="str">
        <f>'▲成績表seiseki'!C25</f>
        <v>近藤　拓馬</v>
      </c>
      <c r="F67" s="7" t="str">
        <f>'▲成績表seiseki'!D20</f>
        <v>加藤　秀万</v>
      </c>
      <c r="G67" s="8" t="str">
        <f>'▲成績表seiseki'!D25</f>
        <v>植田　慎也</v>
      </c>
      <c r="J67" s="7" t="str">
        <f>'▲成績表seiseki'!E20</f>
        <v>伊庭　保久</v>
      </c>
      <c r="K67" s="8" t="str">
        <f>'▲成績表seiseki'!E25</f>
        <v>宮野　早織</v>
      </c>
      <c r="N67" s="7" t="str">
        <f>'▲成績表seiseki'!F20</f>
        <v>小山　久博</v>
      </c>
      <c r="O67" s="8" t="str">
        <f>'▲成績表seiseki'!F25</f>
        <v>白戸　玲人</v>
      </c>
    </row>
    <row r="68" spans="2:16" ht="15" customHeight="1">
      <c r="B68" s="9" t="str">
        <f>$B$4</f>
        <v>京都</v>
      </c>
      <c r="C68" s="10" t="str">
        <f>$C$4</f>
        <v>奈良</v>
      </c>
      <c r="D68" s="11"/>
      <c r="F68" s="9" t="str">
        <f>$B$4</f>
        <v>京都</v>
      </c>
      <c r="G68" s="10" t="str">
        <f>$C$4</f>
        <v>奈良</v>
      </c>
      <c r="H68" s="11"/>
      <c r="J68" s="9" t="str">
        <f>$B$4</f>
        <v>京都</v>
      </c>
      <c r="K68" s="10" t="str">
        <f>$C$4</f>
        <v>奈良</v>
      </c>
      <c r="L68" s="11"/>
      <c r="N68" s="9" t="str">
        <f>$B$4</f>
        <v>京都</v>
      </c>
      <c r="O68" s="10" t="str">
        <f>$C$4</f>
        <v>奈良</v>
      </c>
      <c r="P68" s="11"/>
    </row>
    <row r="69" spans="2:15" ht="37.5" customHeight="1">
      <c r="B69" s="12"/>
      <c r="C69" s="13"/>
      <c r="F69" s="12"/>
      <c r="G69" s="13"/>
      <c r="J69" s="12"/>
      <c r="K69" s="13"/>
      <c r="N69" s="12"/>
      <c r="O69" s="13"/>
    </row>
    <row r="70" spans="2:15" ht="37.5" customHeight="1">
      <c r="B70" s="14" t="s">
        <v>11</v>
      </c>
      <c r="C70" s="15" t="s">
        <v>11</v>
      </c>
      <c r="F70" s="14" t="s">
        <v>11</v>
      </c>
      <c r="G70" s="15" t="s">
        <v>11</v>
      </c>
      <c r="J70" s="14" t="s">
        <v>11</v>
      </c>
      <c r="K70" s="15" t="s">
        <v>11</v>
      </c>
      <c r="N70" s="14" t="s">
        <v>11</v>
      </c>
      <c r="O70" s="15" t="s">
        <v>11</v>
      </c>
    </row>
    <row r="71" spans="2:15" ht="30" customHeight="1" thickBot="1">
      <c r="B71" s="16" t="s">
        <v>10</v>
      </c>
      <c r="C71" s="17"/>
      <c r="F71" s="16" t="s">
        <v>10</v>
      </c>
      <c r="G71" s="17"/>
      <c r="J71" s="16" t="s">
        <v>10</v>
      </c>
      <c r="K71" s="17"/>
      <c r="N71" s="16" t="s">
        <v>10</v>
      </c>
      <c r="O71" s="17"/>
    </row>
    <row r="72" ht="7.5" customHeight="1"/>
    <row r="73" ht="7.5" customHeight="1" thickBot="1"/>
    <row r="74" spans="2:15" ht="30" customHeight="1" thickBot="1">
      <c r="B74" s="5" t="s">
        <v>52</v>
      </c>
      <c r="C74" s="6" t="s">
        <v>9</v>
      </c>
      <c r="F74" s="5" t="s">
        <v>53</v>
      </c>
      <c r="G74" s="6" t="s">
        <v>9</v>
      </c>
      <c r="J74" s="5" t="s">
        <v>54</v>
      </c>
      <c r="K74" s="6" t="s">
        <v>9</v>
      </c>
      <c r="N74" s="5" t="s">
        <v>55</v>
      </c>
      <c r="O74" s="6" t="s">
        <v>9</v>
      </c>
    </row>
    <row r="75" spans="2:15" s="2" customFormat="1" ht="52.5" customHeight="1">
      <c r="B75" s="7" t="str">
        <f>'▲成績表seiseki'!G20</f>
        <v>田附　裕次</v>
      </c>
      <c r="C75" s="8" t="str">
        <f>'▲成績表seiseki'!G25</f>
        <v>吉向　翔平</v>
      </c>
      <c r="F75" s="7" t="str">
        <f>'▲成績表seiseki'!H20</f>
        <v>金光　隆男</v>
      </c>
      <c r="G75" s="8" t="str">
        <f>'▲成績表seiseki'!H25</f>
        <v>山田　晃司</v>
      </c>
      <c r="J75" s="7" t="str">
        <f>'▲成績表seiseki'!I20</f>
        <v>森田由佳里</v>
      </c>
      <c r="K75" s="8" t="str">
        <f>'▲成績表seiseki'!I25</f>
        <v>斉藤　裕児</v>
      </c>
      <c r="N75" s="7">
        <f>'▲成績表seiseki'!J20</f>
        <v>0</v>
      </c>
      <c r="O75" s="8">
        <f>'▲成績表seiseki'!J25</f>
        <v>0</v>
      </c>
    </row>
    <row r="76" spans="2:16" ht="15" customHeight="1">
      <c r="B76" s="9" t="str">
        <f>$B$4</f>
        <v>京都</v>
      </c>
      <c r="C76" s="10" t="str">
        <f>$C$4</f>
        <v>奈良</v>
      </c>
      <c r="D76" s="11"/>
      <c r="F76" s="9" t="str">
        <f>$B$4</f>
        <v>京都</v>
      </c>
      <c r="G76" s="10" t="str">
        <f>$C$4</f>
        <v>奈良</v>
      </c>
      <c r="H76" s="11"/>
      <c r="J76" s="9" t="str">
        <f>$B$4</f>
        <v>京都</v>
      </c>
      <c r="K76" s="10" t="str">
        <f>$C$4</f>
        <v>奈良</v>
      </c>
      <c r="L76" s="11"/>
      <c r="N76" s="9" t="str">
        <f>$B$4</f>
        <v>京都</v>
      </c>
      <c r="O76" s="10" t="str">
        <f>$C$4</f>
        <v>奈良</v>
      </c>
      <c r="P76" s="11"/>
    </row>
    <row r="77" spans="2:15" ht="37.5" customHeight="1">
      <c r="B77" s="12"/>
      <c r="C77" s="13"/>
      <c r="F77" s="12"/>
      <c r="G77" s="13"/>
      <c r="J77" s="12"/>
      <c r="K77" s="13"/>
      <c r="N77" s="12"/>
      <c r="O77" s="13"/>
    </row>
    <row r="78" spans="2:15" ht="37.5" customHeight="1">
      <c r="B78" s="14" t="s">
        <v>11</v>
      </c>
      <c r="C78" s="15" t="s">
        <v>11</v>
      </c>
      <c r="F78" s="14" t="s">
        <v>11</v>
      </c>
      <c r="G78" s="15" t="s">
        <v>11</v>
      </c>
      <c r="J78" s="14" t="s">
        <v>11</v>
      </c>
      <c r="K78" s="15" t="s">
        <v>11</v>
      </c>
      <c r="N78" s="14" t="s">
        <v>11</v>
      </c>
      <c r="O78" s="15" t="s">
        <v>11</v>
      </c>
    </row>
    <row r="79" spans="2:15" ht="30" customHeight="1" thickBot="1">
      <c r="B79" s="16" t="s">
        <v>10</v>
      </c>
      <c r="C79" s="17"/>
      <c r="F79" s="16" t="s">
        <v>10</v>
      </c>
      <c r="G79" s="17"/>
      <c r="J79" s="16" t="s">
        <v>10</v>
      </c>
      <c r="K79" s="17"/>
      <c r="N79" s="16" t="s">
        <v>10</v>
      </c>
      <c r="O79" s="17"/>
    </row>
    <row r="80" ht="7.5" customHeight="1"/>
    <row r="81" ht="7.5" customHeight="1" thickBot="1"/>
    <row r="82" spans="2:15" ht="30" customHeight="1" thickBot="1">
      <c r="B82" s="5" t="s">
        <v>51</v>
      </c>
      <c r="C82" s="6" t="s">
        <v>9</v>
      </c>
      <c r="F82" s="5" t="s">
        <v>50</v>
      </c>
      <c r="G82" s="6" t="s">
        <v>9</v>
      </c>
      <c r="J82" s="5" t="s">
        <v>49</v>
      </c>
      <c r="K82" s="6" t="s">
        <v>9</v>
      </c>
      <c r="N82" s="5" t="s">
        <v>48</v>
      </c>
      <c r="O82" s="6" t="s">
        <v>9</v>
      </c>
    </row>
    <row r="83" spans="2:15" s="2" customFormat="1" ht="52.5" customHeight="1">
      <c r="B83" s="7" t="str">
        <f>'▲成績表seiseki'!M20</f>
        <v>今村　哲也</v>
      </c>
      <c r="C83" s="8" t="str">
        <f>'▲成績表seiseki'!M25</f>
        <v>植田　慎也</v>
      </c>
      <c r="F83" s="7" t="str">
        <f>'▲成績表seiseki'!N20</f>
        <v>加藤　秀万</v>
      </c>
      <c r="G83" s="8" t="str">
        <f>'▲成績表seiseki'!N25</f>
        <v>宮野　早織</v>
      </c>
      <c r="J83" s="7" t="str">
        <f>'▲成績表seiseki'!O20</f>
        <v>伊庭　保久</v>
      </c>
      <c r="K83" s="8" t="str">
        <f>'▲成績表seiseki'!O25</f>
        <v>白戸　玲人</v>
      </c>
      <c r="N83" s="7" t="str">
        <f>'▲成績表seiseki'!P20</f>
        <v>小山　久博</v>
      </c>
      <c r="O83" s="8" t="str">
        <f>'▲成績表seiseki'!P25</f>
        <v>吉向　翔平</v>
      </c>
    </row>
    <row r="84" spans="2:16" ht="15" customHeight="1">
      <c r="B84" s="9" t="str">
        <f>$B$4</f>
        <v>京都</v>
      </c>
      <c r="C84" s="10" t="str">
        <f>$C$4</f>
        <v>奈良</v>
      </c>
      <c r="D84" s="11"/>
      <c r="F84" s="9" t="str">
        <f>$B$4</f>
        <v>京都</v>
      </c>
      <c r="G84" s="10" t="str">
        <f>$C$4</f>
        <v>奈良</v>
      </c>
      <c r="H84" s="11"/>
      <c r="J84" s="9" t="str">
        <f>$B$4</f>
        <v>京都</v>
      </c>
      <c r="K84" s="10" t="str">
        <f>$C$4</f>
        <v>奈良</v>
      </c>
      <c r="L84" s="11"/>
      <c r="N84" s="9" t="str">
        <f>$B$4</f>
        <v>京都</v>
      </c>
      <c r="O84" s="10" t="str">
        <f>$C$4</f>
        <v>奈良</v>
      </c>
      <c r="P84" s="11"/>
    </row>
    <row r="85" spans="2:15" ht="37.5" customHeight="1">
      <c r="B85" s="12"/>
      <c r="C85" s="13"/>
      <c r="F85" s="12"/>
      <c r="G85" s="13"/>
      <c r="J85" s="12"/>
      <c r="K85" s="13"/>
      <c r="N85" s="12"/>
      <c r="O85" s="13"/>
    </row>
    <row r="86" spans="2:15" ht="37.5" customHeight="1">
      <c r="B86" s="14" t="s">
        <v>11</v>
      </c>
      <c r="C86" s="15" t="s">
        <v>11</v>
      </c>
      <c r="F86" s="14" t="s">
        <v>11</v>
      </c>
      <c r="G86" s="15" t="s">
        <v>11</v>
      </c>
      <c r="J86" s="14" t="s">
        <v>11</v>
      </c>
      <c r="K86" s="15" t="s">
        <v>11</v>
      </c>
      <c r="N86" s="14" t="s">
        <v>11</v>
      </c>
      <c r="O86" s="15" t="s">
        <v>11</v>
      </c>
    </row>
    <row r="87" spans="2:15" ht="30" customHeight="1" thickBot="1">
      <c r="B87" s="16" t="s">
        <v>10</v>
      </c>
      <c r="C87" s="17"/>
      <c r="F87" s="16" t="s">
        <v>10</v>
      </c>
      <c r="G87" s="17"/>
      <c r="J87" s="16" t="s">
        <v>10</v>
      </c>
      <c r="K87" s="17"/>
      <c r="N87" s="16" t="s">
        <v>10</v>
      </c>
      <c r="O87" s="17"/>
    </row>
    <row r="88" ht="7.5" customHeight="1"/>
    <row r="89" ht="7.5" customHeight="1" thickBot="1"/>
    <row r="90" spans="2:15" ht="30" customHeight="1" thickBot="1">
      <c r="B90" s="5" t="s">
        <v>44</v>
      </c>
      <c r="C90" s="6" t="s">
        <v>9</v>
      </c>
      <c r="F90" s="5" t="s">
        <v>45</v>
      </c>
      <c r="G90" s="6" t="s">
        <v>9</v>
      </c>
      <c r="J90" s="5" t="s">
        <v>46</v>
      </c>
      <c r="K90" s="6" t="s">
        <v>9</v>
      </c>
      <c r="N90" s="5" t="s">
        <v>47</v>
      </c>
      <c r="O90" s="6" t="s">
        <v>9</v>
      </c>
    </row>
    <row r="91" spans="2:15" s="2" customFormat="1" ht="52.5" customHeight="1">
      <c r="B91" s="7" t="str">
        <f>'▲成績表seiseki'!Q20</f>
        <v>田附　裕次</v>
      </c>
      <c r="C91" s="8" t="str">
        <f>'▲成績表seiseki'!Q25</f>
        <v>山田　晃司</v>
      </c>
      <c r="F91" s="7" t="str">
        <f>'▲成績表seiseki'!R20</f>
        <v>金光　隆男</v>
      </c>
      <c r="G91" s="8" t="str">
        <f>'▲成績表seiseki'!R25</f>
        <v>斉藤　裕児</v>
      </c>
      <c r="J91" s="7" t="str">
        <f>'▲成績表seiseki'!S20</f>
        <v>森田由佳里</v>
      </c>
      <c r="K91" s="8" t="str">
        <f>'▲成績表seiseki'!S25</f>
        <v>近藤　拓馬</v>
      </c>
      <c r="N91" s="7">
        <f>'▲成績表seiseki'!T20</f>
        <v>0</v>
      </c>
      <c r="O91" s="8">
        <f>'▲成績表seiseki'!T25</f>
        <v>0</v>
      </c>
    </row>
    <row r="92" spans="2:16" ht="15" customHeight="1">
      <c r="B92" s="9" t="str">
        <f>$B$4</f>
        <v>京都</v>
      </c>
      <c r="C92" s="10" t="str">
        <f>$C$4</f>
        <v>奈良</v>
      </c>
      <c r="D92" s="11"/>
      <c r="F92" s="9" t="str">
        <f>$B$4</f>
        <v>京都</v>
      </c>
      <c r="G92" s="10" t="str">
        <f>$C$4</f>
        <v>奈良</v>
      </c>
      <c r="H92" s="11"/>
      <c r="J92" s="9" t="str">
        <f>$B$4</f>
        <v>京都</v>
      </c>
      <c r="K92" s="10" t="str">
        <f>$C$4</f>
        <v>奈良</v>
      </c>
      <c r="L92" s="11"/>
      <c r="N92" s="9" t="str">
        <f>$B$4</f>
        <v>京都</v>
      </c>
      <c r="O92" s="10" t="str">
        <f>$C$4</f>
        <v>奈良</v>
      </c>
      <c r="P92" s="11"/>
    </row>
    <row r="93" spans="2:15" ht="37.5" customHeight="1">
      <c r="B93" s="12"/>
      <c r="C93" s="13"/>
      <c r="F93" s="12"/>
      <c r="G93" s="13"/>
      <c r="J93" s="12"/>
      <c r="K93" s="13"/>
      <c r="N93" s="12"/>
      <c r="O93" s="13"/>
    </row>
    <row r="94" spans="2:15" ht="37.5" customHeight="1">
      <c r="B94" s="14" t="s">
        <v>11</v>
      </c>
      <c r="C94" s="15" t="s">
        <v>11</v>
      </c>
      <c r="F94" s="14" t="s">
        <v>11</v>
      </c>
      <c r="G94" s="15" t="s">
        <v>11</v>
      </c>
      <c r="J94" s="14" t="s">
        <v>11</v>
      </c>
      <c r="K94" s="15" t="s">
        <v>11</v>
      </c>
      <c r="N94" s="14" t="s">
        <v>11</v>
      </c>
      <c r="O94" s="15" t="s">
        <v>11</v>
      </c>
    </row>
    <row r="95" spans="2:15" ht="30" customHeight="1" thickBot="1">
      <c r="B95" s="16" t="s">
        <v>10</v>
      </c>
      <c r="C95" s="17"/>
      <c r="F95" s="16" t="s">
        <v>10</v>
      </c>
      <c r="G95" s="17"/>
      <c r="J95" s="16" t="s">
        <v>10</v>
      </c>
      <c r="K95" s="17"/>
      <c r="N95" s="16" t="s">
        <v>10</v>
      </c>
      <c r="O95" s="17"/>
    </row>
    <row r="96" ht="7.5" customHeight="1"/>
    <row r="97" ht="7.5" customHeight="1" thickBot="1"/>
    <row r="98" spans="2:15" ht="30" customHeight="1" thickBot="1">
      <c r="B98" s="5" t="s">
        <v>43</v>
      </c>
      <c r="C98" s="6" t="s">
        <v>9</v>
      </c>
      <c r="F98" s="5" t="s">
        <v>42</v>
      </c>
      <c r="G98" s="6" t="s">
        <v>9</v>
      </c>
      <c r="J98" s="5" t="s">
        <v>41</v>
      </c>
      <c r="K98" s="6" t="s">
        <v>9</v>
      </c>
      <c r="N98" s="5" t="s">
        <v>40</v>
      </c>
      <c r="O98" s="6" t="s">
        <v>9</v>
      </c>
    </row>
    <row r="99" spans="2:15" s="2" customFormat="1" ht="52.5" customHeight="1">
      <c r="B99" s="7" t="str">
        <f>'▲成績表seiseki'!W20</f>
        <v>今村　哲也</v>
      </c>
      <c r="C99" s="8" t="str">
        <f>'▲成績表seiseki'!W25</f>
        <v>宮野　早織</v>
      </c>
      <c r="F99" s="7" t="str">
        <f>'▲成績表seiseki'!X20</f>
        <v>加藤　秀万</v>
      </c>
      <c r="G99" s="8" t="str">
        <f>'▲成績表seiseki'!X25</f>
        <v>白戸　玲人</v>
      </c>
      <c r="J99" s="7" t="str">
        <f>'▲成績表seiseki'!Y20</f>
        <v>伊庭　保久</v>
      </c>
      <c r="K99" s="8" t="str">
        <f>'▲成績表seiseki'!Y25</f>
        <v>吉向　翔平</v>
      </c>
      <c r="N99" s="7" t="str">
        <f>'▲成績表seiseki'!Z20</f>
        <v>小山　久博</v>
      </c>
      <c r="O99" s="8" t="str">
        <f>'▲成績表seiseki'!Z25</f>
        <v>山田　晃司</v>
      </c>
    </row>
    <row r="100" spans="2:16" ht="15" customHeight="1">
      <c r="B100" s="9" t="str">
        <f>$B$4</f>
        <v>京都</v>
      </c>
      <c r="C100" s="10" t="str">
        <f>$C$4</f>
        <v>奈良</v>
      </c>
      <c r="D100" s="11"/>
      <c r="F100" s="9" t="str">
        <f>$B$4</f>
        <v>京都</v>
      </c>
      <c r="G100" s="10" t="str">
        <f>$C$4</f>
        <v>奈良</v>
      </c>
      <c r="H100" s="11"/>
      <c r="J100" s="9" t="str">
        <f>$B$4</f>
        <v>京都</v>
      </c>
      <c r="K100" s="10" t="str">
        <f>$C$4</f>
        <v>奈良</v>
      </c>
      <c r="L100" s="11"/>
      <c r="N100" s="9" t="str">
        <f>$B$4</f>
        <v>京都</v>
      </c>
      <c r="O100" s="10" t="str">
        <f>$C$4</f>
        <v>奈良</v>
      </c>
      <c r="P100" s="11"/>
    </row>
    <row r="101" spans="2:15" ht="37.5" customHeight="1">
      <c r="B101" s="12"/>
      <c r="C101" s="13"/>
      <c r="F101" s="12"/>
      <c r="G101" s="13"/>
      <c r="J101" s="12"/>
      <c r="K101" s="13"/>
      <c r="N101" s="12"/>
      <c r="O101" s="13"/>
    </row>
    <row r="102" spans="2:15" ht="37.5" customHeight="1">
      <c r="B102" s="14" t="s">
        <v>11</v>
      </c>
      <c r="C102" s="15" t="s">
        <v>11</v>
      </c>
      <c r="F102" s="14" t="s">
        <v>11</v>
      </c>
      <c r="G102" s="15" t="s">
        <v>11</v>
      </c>
      <c r="J102" s="14" t="s">
        <v>11</v>
      </c>
      <c r="K102" s="15" t="s">
        <v>11</v>
      </c>
      <c r="N102" s="14" t="s">
        <v>11</v>
      </c>
      <c r="O102" s="15" t="s">
        <v>11</v>
      </c>
    </row>
    <row r="103" spans="2:15" ht="30" customHeight="1" thickBot="1">
      <c r="B103" s="16" t="s">
        <v>10</v>
      </c>
      <c r="C103" s="17"/>
      <c r="F103" s="16" t="s">
        <v>10</v>
      </c>
      <c r="G103" s="17"/>
      <c r="J103" s="16" t="s">
        <v>10</v>
      </c>
      <c r="K103" s="17"/>
      <c r="N103" s="16" t="s">
        <v>10</v>
      </c>
      <c r="O103" s="17"/>
    </row>
    <row r="104" ht="7.5" customHeight="1"/>
    <row r="105" ht="7.5" customHeight="1" thickBot="1"/>
    <row r="106" spans="2:15" ht="30" customHeight="1" thickBot="1">
      <c r="B106" s="5" t="s">
        <v>36</v>
      </c>
      <c r="C106" s="6" t="s">
        <v>9</v>
      </c>
      <c r="F106" s="5" t="s">
        <v>37</v>
      </c>
      <c r="G106" s="6" t="s">
        <v>9</v>
      </c>
      <c r="J106" s="5" t="s">
        <v>38</v>
      </c>
      <c r="K106" s="6" t="s">
        <v>9</v>
      </c>
      <c r="N106" s="5" t="s">
        <v>39</v>
      </c>
      <c r="O106" s="6" t="s">
        <v>9</v>
      </c>
    </row>
    <row r="107" spans="2:15" s="2" customFormat="1" ht="52.5" customHeight="1">
      <c r="B107" s="7" t="str">
        <f>'▲成績表seiseki'!AA20</f>
        <v>田附　裕次</v>
      </c>
      <c r="C107" s="8" t="str">
        <f>'▲成績表seiseki'!AA25</f>
        <v>斉藤　裕児</v>
      </c>
      <c r="F107" s="7" t="str">
        <f>'▲成績表seiseki'!AB20</f>
        <v>金光　隆男</v>
      </c>
      <c r="G107" s="8" t="str">
        <f>'▲成績表seiseki'!AB25</f>
        <v>近藤　拓馬</v>
      </c>
      <c r="J107" s="7" t="str">
        <f>'▲成績表seiseki'!AC20</f>
        <v>森田由佳里</v>
      </c>
      <c r="K107" s="8" t="str">
        <f>'▲成績表seiseki'!AC25</f>
        <v>植田　慎也</v>
      </c>
      <c r="N107" s="7">
        <f>'▲成績表seiseki'!AD20</f>
        <v>0</v>
      </c>
      <c r="O107" s="8">
        <f>'▲成績表seiseki'!AD25</f>
        <v>0</v>
      </c>
    </row>
    <row r="108" spans="2:16" ht="15" customHeight="1">
      <c r="B108" s="9" t="str">
        <f>$B$4</f>
        <v>京都</v>
      </c>
      <c r="C108" s="10" t="str">
        <f>$C$4</f>
        <v>奈良</v>
      </c>
      <c r="D108" s="11"/>
      <c r="F108" s="9" t="str">
        <f>$B$4</f>
        <v>京都</v>
      </c>
      <c r="G108" s="10" t="str">
        <f>$C$4</f>
        <v>奈良</v>
      </c>
      <c r="H108" s="11"/>
      <c r="J108" s="9" t="str">
        <f>$B$4</f>
        <v>京都</v>
      </c>
      <c r="K108" s="10" t="str">
        <f>$C$4</f>
        <v>奈良</v>
      </c>
      <c r="L108" s="11"/>
      <c r="N108" s="9" t="str">
        <f>$B$4</f>
        <v>京都</v>
      </c>
      <c r="O108" s="10" t="str">
        <f>$C$4</f>
        <v>奈良</v>
      </c>
      <c r="P108" s="11"/>
    </row>
    <row r="109" spans="2:15" ht="37.5" customHeight="1">
      <c r="B109" s="12"/>
      <c r="C109" s="13"/>
      <c r="F109" s="12"/>
      <c r="G109" s="13"/>
      <c r="J109" s="12"/>
      <c r="K109" s="13"/>
      <c r="N109" s="12"/>
      <c r="O109" s="13"/>
    </row>
    <row r="110" spans="2:15" ht="37.5" customHeight="1">
      <c r="B110" s="14" t="s">
        <v>11</v>
      </c>
      <c r="C110" s="15" t="s">
        <v>11</v>
      </c>
      <c r="F110" s="14" t="s">
        <v>11</v>
      </c>
      <c r="G110" s="15" t="s">
        <v>11</v>
      </c>
      <c r="J110" s="14" t="s">
        <v>11</v>
      </c>
      <c r="K110" s="15" t="s">
        <v>11</v>
      </c>
      <c r="N110" s="14" t="s">
        <v>11</v>
      </c>
      <c r="O110" s="15" t="s">
        <v>11</v>
      </c>
    </row>
    <row r="111" spans="2:15" ht="30" customHeight="1" thickBot="1">
      <c r="B111" s="16" t="s">
        <v>10</v>
      </c>
      <c r="C111" s="17"/>
      <c r="F111" s="16" t="s">
        <v>10</v>
      </c>
      <c r="G111" s="17"/>
      <c r="J111" s="16" t="s">
        <v>10</v>
      </c>
      <c r="K111" s="17"/>
      <c r="N111" s="16" t="s">
        <v>10</v>
      </c>
      <c r="O111" s="17"/>
    </row>
    <row r="112" ht="7.5" customHeight="1"/>
    <row r="113" ht="7.5" customHeight="1" thickBot="1"/>
    <row r="114" spans="2:15" ht="30" customHeight="1" thickBot="1">
      <c r="B114" s="5" t="s">
        <v>35</v>
      </c>
      <c r="C114" s="6" t="s">
        <v>9</v>
      </c>
      <c r="F114" s="5" t="s">
        <v>34</v>
      </c>
      <c r="G114" s="6" t="s">
        <v>9</v>
      </c>
      <c r="J114" s="5" t="s">
        <v>33</v>
      </c>
      <c r="K114" s="6" t="s">
        <v>9</v>
      </c>
      <c r="N114" s="5" t="s">
        <v>32</v>
      </c>
      <c r="O114" s="6" t="s">
        <v>9</v>
      </c>
    </row>
    <row r="115" spans="2:15" s="2" customFormat="1" ht="52.5" customHeight="1">
      <c r="B115" s="7">
        <f>'▲成績表seiseki'!AG20</f>
        <v>0</v>
      </c>
      <c r="C115" s="8">
        <f>'▲成績表seiseki'!AG25</f>
        <v>0</v>
      </c>
      <c r="F115" s="7">
        <f>'▲成績表seiseki'!AH20</f>
        <v>0</v>
      </c>
      <c r="G115" s="8">
        <f>'▲成績表seiseki'!AH25</f>
        <v>0</v>
      </c>
      <c r="J115" s="7">
        <f>'▲成績表seiseki'!AI20</f>
        <v>0</v>
      </c>
      <c r="K115" s="8">
        <f>'▲成績表seiseki'!AI25</f>
        <v>0</v>
      </c>
      <c r="N115" s="7">
        <f>'▲成績表seiseki'!AJ20</f>
        <v>0</v>
      </c>
      <c r="O115" s="8">
        <f>'▲成績表seiseki'!AJ25</f>
        <v>0</v>
      </c>
    </row>
    <row r="116" spans="2:16" ht="15" customHeight="1">
      <c r="B116" s="9" t="str">
        <f>$B$4</f>
        <v>京都</v>
      </c>
      <c r="C116" s="10" t="str">
        <f>$C$4</f>
        <v>奈良</v>
      </c>
      <c r="D116" s="11"/>
      <c r="F116" s="9" t="str">
        <f>$B$4</f>
        <v>京都</v>
      </c>
      <c r="G116" s="10" t="str">
        <f>$C$4</f>
        <v>奈良</v>
      </c>
      <c r="H116" s="11"/>
      <c r="J116" s="9" t="str">
        <f>$B$4</f>
        <v>京都</v>
      </c>
      <c r="K116" s="10" t="str">
        <f>$C$4</f>
        <v>奈良</v>
      </c>
      <c r="L116" s="11"/>
      <c r="N116" s="9" t="str">
        <f>$B$4</f>
        <v>京都</v>
      </c>
      <c r="O116" s="10" t="str">
        <f>$C$4</f>
        <v>奈良</v>
      </c>
      <c r="P116" s="11"/>
    </row>
    <row r="117" spans="2:15" ht="37.5" customHeight="1">
      <c r="B117" s="12"/>
      <c r="C117" s="13"/>
      <c r="F117" s="12"/>
      <c r="G117" s="13"/>
      <c r="J117" s="12"/>
      <c r="K117" s="13"/>
      <c r="N117" s="12"/>
      <c r="O117" s="13"/>
    </row>
    <row r="118" spans="2:15" ht="37.5" customHeight="1">
      <c r="B118" s="14" t="s">
        <v>11</v>
      </c>
      <c r="C118" s="15" t="s">
        <v>11</v>
      </c>
      <c r="F118" s="14" t="s">
        <v>11</v>
      </c>
      <c r="G118" s="15" t="s">
        <v>11</v>
      </c>
      <c r="J118" s="14" t="s">
        <v>11</v>
      </c>
      <c r="K118" s="15" t="s">
        <v>11</v>
      </c>
      <c r="N118" s="14" t="s">
        <v>11</v>
      </c>
      <c r="O118" s="15" t="s">
        <v>11</v>
      </c>
    </row>
    <row r="119" spans="2:15" ht="30" customHeight="1" thickBot="1">
      <c r="B119" s="16" t="s">
        <v>10</v>
      </c>
      <c r="C119" s="17"/>
      <c r="F119" s="16" t="s">
        <v>10</v>
      </c>
      <c r="G119" s="17"/>
      <c r="J119" s="16" t="s">
        <v>10</v>
      </c>
      <c r="K119" s="17"/>
      <c r="N119" s="16" t="s">
        <v>10</v>
      </c>
      <c r="O119" s="17"/>
    </row>
    <row r="120" ht="7.5" customHeight="1"/>
    <row r="121" ht="7.5" customHeight="1" thickBot="1"/>
    <row r="122" spans="2:15" ht="30" customHeight="1" thickBot="1">
      <c r="B122" s="5" t="s">
        <v>28</v>
      </c>
      <c r="C122" s="6" t="s">
        <v>9</v>
      </c>
      <c r="F122" s="5" t="s">
        <v>29</v>
      </c>
      <c r="G122" s="6" t="s">
        <v>9</v>
      </c>
      <c r="J122" s="5" t="s">
        <v>30</v>
      </c>
      <c r="K122" s="6" t="s">
        <v>9</v>
      </c>
      <c r="N122" s="5" t="s">
        <v>31</v>
      </c>
      <c r="O122" s="6" t="s">
        <v>9</v>
      </c>
    </row>
    <row r="123" spans="2:15" s="2" customFormat="1" ht="52.5" customHeight="1">
      <c r="B123" s="7">
        <f>'▲成績表seiseki'!AK20</f>
        <v>0</v>
      </c>
      <c r="C123" s="8">
        <f>'▲成績表seiseki'!AK25</f>
        <v>0</v>
      </c>
      <c r="F123" s="7">
        <f>'▲成績表seiseki'!AL20</f>
        <v>0</v>
      </c>
      <c r="G123" s="8">
        <f>'▲成績表seiseki'!AL25</f>
        <v>0</v>
      </c>
      <c r="J123" s="7">
        <f>'▲成績表seiseki'!AM20</f>
        <v>0</v>
      </c>
      <c r="K123" s="8">
        <f>'▲成績表seiseki'!AM25</f>
        <v>0</v>
      </c>
      <c r="N123" s="7">
        <f>'▲成績表seiseki'!AN20</f>
        <v>0</v>
      </c>
      <c r="O123" s="8">
        <f>'▲成績表seiseki'!AN25</f>
        <v>0</v>
      </c>
    </row>
    <row r="124" spans="2:16" ht="15" customHeight="1">
      <c r="B124" s="9" t="str">
        <f>$B$4</f>
        <v>京都</v>
      </c>
      <c r="C124" s="10" t="str">
        <f>$C$4</f>
        <v>奈良</v>
      </c>
      <c r="D124" s="11"/>
      <c r="F124" s="9" t="str">
        <f>$B$4</f>
        <v>京都</v>
      </c>
      <c r="G124" s="10" t="str">
        <f>$C$4</f>
        <v>奈良</v>
      </c>
      <c r="H124" s="11"/>
      <c r="J124" s="9" t="str">
        <f>$B$4</f>
        <v>京都</v>
      </c>
      <c r="K124" s="10" t="str">
        <f>$C$4</f>
        <v>奈良</v>
      </c>
      <c r="L124" s="11"/>
      <c r="N124" s="9" t="str">
        <f>$B$4</f>
        <v>京都</v>
      </c>
      <c r="O124" s="10" t="str">
        <f>$C$4</f>
        <v>奈良</v>
      </c>
      <c r="P124" s="11"/>
    </row>
    <row r="125" spans="2:15" ht="37.5" customHeight="1">
      <c r="B125" s="12"/>
      <c r="C125" s="13"/>
      <c r="F125" s="12"/>
      <c r="G125" s="13"/>
      <c r="J125" s="12"/>
      <c r="K125" s="13"/>
      <c r="N125" s="12"/>
      <c r="O125" s="13"/>
    </row>
    <row r="126" spans="2:15" ht="37.5" customHeight="1">
      <c r="B126" s="14" t="s">
        <v>11</v>
      </c>
      <c r="C126" s="15" t="s">
        <v>11</v>
      </c>
      <c r="F126" s="14" t="s">
        <v>11</v>
      </c>
      <c r="G126" s="15" t="s">
        <v>11</v>
      </c>
      <c r="J126" s="14" t="s">
        <v>11</v>
      </c>
      <c r="K126" s="15" t="s">
        <v>11</v>
      </c>
      <c r="N126" s="14" t="s">
        <v>11</v>
      </c>
      <c r="O126" s="15" t="s">
        <v>11</v>
      </c>
    </row>
    <row r="127" spans="2:15" ht="30" customHeight="1" thickBot="1">
      <c r="B127" s="16" t="s">
        <v>10</v>
      </c>
      <c r="C127" s="17"/>
      <c r="F127" s="16" t="s">
        <v>10</v>
      </c>
      <c r="G127" s="17"/>
      <c r="J127" s="16" t="s">
        <v>10</v>
      </c>
      <c r="K127" s="17"/>
      <c r="N127" s="16" t="s">
        <v>10</v>
      </c>
      <c r="O127" s="17"/>
    </row>
    <row r="128" ht="7.5" customHeight="1"/>
  </sheetData>
  <sheetProtection sheet="1" objects="1" scenarios="1"/>
  <printOptions horizontalCentered="1" verticalCentered="1"/>
  <pageMargins left="0.5118110236220472" right="0.5118110236220472" top="0.5905511811023623" bottom="0.5905511811023623" header="0.5118110236220472" footer="0.5118110236220472"/>
  <pageSetup blackAndWhite="1" orientation="landscape" pageOrder="overThenDown" paperSize="43" scale="98" r:id="rId1"/>
  <rowBreaks count="2" manualBreakCount="2">
    <brk id="7" max="14" man="1"/>
    <brk id="15" max="255" man="1"/>
  </rowBreaks>
  <colBreaks count="3" manualBreakCount="3">
    <brk id="4" max="65535" man="1"/>
    <brk id="8" max="65535" man="1"/>
    <brk id="12" max="65535" man="1"/>
  </colBreaks>
</worksheet>
</file>

<file path=xl/worksheets/sheet5.xml><?xml version="1.0" encoding="utf-8"?>
<worksheet xmlns="http://schemas.openxmlformats.org/spreadsheetml/2006/main" xmlns:r="http://schemas.openxmlformats.org/officeDocument/2006/relationships">
  <dimension ref="A1:V50"/>
  <sheetViews>
    <sheetView zoomScale="90" zoomScaleNormal="90" zoomScalePageLayoutView="0" workbookViewId="0" topLeftCell="A7">
      <pane ySplit="4" topLeftCell="A23" activePane="bottomLeft" state="frozen"/>
      <selection pane="topLeft" activeCell="A7" sqref="A7"/>
      <selection pane="bottomLeft" activeCell="O17" sqref="O17"/>
    </sheetView>
  </sheetViews>
  <sheetFormatPr defaultColWidth="3.625" defaultRowHeight="13.5"/>
  <cols>
    <col min="1" max="1" width="1.12109375" style="148" customWidth="1"/>
    <col min="2" max="2" width="11.00390625" style="148" customWidth="1"/>
    <col min="3" max="4" width="7.50390625" style="148" customWidth="1"/>
    <col min="5" max="5" width="11.00390625" style="148" customWidth="1"/>
    <col min="6" max="6" width="9.00390625" style="148" customWidth="1"/>
    <col min="7" max="7" width="11.00390625" style="148" customWidth="1"/>
    <col min="8" max="9" width="7.50390625" style="148" customWidth="1"/>
    <col min="10" max="10" width="11.00390625" style="148" customWidth="1"/>
    <col min="11" max="11" width="1.12109375" style="148" customWidth="1"/>
    <col min="12" max="22" width="4.625" style="148" customWidth="1"/>
    <col min="23" max="16384" width="3.625" style="148" customWidth="1"/>
  </cols>
  <sheetData>
    <row r="1" ht="13.5">
      <c r="B1" s="149" t="s">
        <v>124</v>
      </c>
    </row>
    <row r="2" ht="13.5">
      <c r="B2" s="149" t="s">
        <v>126</v>
      </c>
    </row>
    <row r="4" ht="13.5">
      <c r="B4" s="149" t="s">
        <v>127</v>
      </c>
    </row>
    <row r="6" spans="1:11" ht="28.5">
      <c r="A6" s="150" t="str">
        <f>'☆登録touroku'!B11</f>
        <v>第15回　京奈対抗戦</v>
      </c>
      <c r="B6" s="150"/>
      <c r="C6" s="150"/>
      <c r="D6" s="150"/>
      <c r="E6" s="150"/>
      <c r="F6" s="150"/>
      <c r="G6" s="150"/>
      <c r="H6" s="150"/>
      <c r="I6" s="150"/>
      <c r="J6" s="150"/>
      <c r="K6" s="150"/>
    </row>
    <row r="7" spans="1:9" ht="28.5">
      <c r="A7" s="151"/>
      <c r="C7" s="152" t="str">
        <f>'☆登録touroku'!C20</f>
        <v>京都</v>
      </c>
      <c r="D7" s="153"/>
      <c r="H7" s="152" t="str">
        <f>'☆登録touroku'!E20</f>
        <v>奈良</v>
      </c>
      <c r="I7" s="153"/>
    </row>
    <row r="8" spans="3:10" ht="74.25" customHeight="1">
      <c r="C8" s="254">
        <f>'▲成績表seiseki'!T41</f>
        <v>26</v>
      </c>
      <c r="D8" s="255"/>
      <c r="E8" s="154" t="s">
        <v>93</v>
      </c>
      <c r="G8" s="155"/>
      <c r="H8" s="254">
        <f>'▲成績表seiseki'!AK41</f>
        <v>16</v>
      </c>
      <c r="I8" s="255"/>
      <c r="J8" s="154" t="s">
        <v>93</v>
      </c>
    </row>
    <row r="9" spans="3:8" ht="18.75">
      <c r="C9" s="156" t="s">
        <v>161</v>
      </c>
      <c r="G9" s="156"/>
      <c r="H9" s="156" t="s">
        <v>161</v>
      </c>
    </row>
    <row r="10" spans="3:9" ht="32.25">
      <c r="C10" s="199">
        <f>'▲成績表seiseki'!T41*180+'▲成績表seiseki'!V41</f>
        <v>4680</v>
      </c>
      <c r="D10" s="200"/>
      <c r="E10" s="157"/>
      <c r="F10" s="158"/>
      <c r="G10" s="159"/>
      <c r="H10" s="198">
        <f>'▲成績表seiseki'!AK41*180+'▲成績表seiseki'!AM41</f>
        <v>2880</v>
      </c>
      <c r="I10" s="208"/>
    </row>
    <row r="11" spans="2:7" ht="24" customHeight="1" thickBot="1">
      <c r="B11" s="160" t="s">
        <v>12</v>
      </c>
      <c r="G11" s="160" t="s">
        <v>13</v>
      </c>
    </row>
    <row r="12" spans="2:10" ht="24" customHeight="1" thickBot="1">
      <c r="B12" s="161" t="str">
        <f>'☆登録touroku'!C20</f>
        <v>京都</v>
      </c>
      <c r="C12" s="162" t="s">
        <v>125</v>
      </c>
      <c r="D12" s="162" t="s">
        <v>125</v>
      </c>
      <c r="E12" s="163" t="str">
        <f>'☆登録touroku'!E20</f>
        <v>奈良</v>
      </c>
      <c r="F12" s="164"/>
      <c r="G12" s="161" t="str">
        <f>$B$12</f>
        <v>京都</v>
      </c>
      <c r="H12" s="162" t="s">
        <v>125</v>
      </c>
      <c r="I12" s="162" t="s">
        <v>125</v>
      </c>
      <c r="J12" s="163" t="str">
        <f>$E$12</f>
        <v>奈良</v>
      </c>
    </row>
    <row r="13" spans="2:22" ht="30" customHeight="1">
      <c r="B13" s="165" t="str">
        <f>'☆登録touroku'!C21</f>
        <v>今村　哲也</v>
      </c>
      <c r="C13" s="166" t="s">
        <v>169</v>
      </c>
      <c r="D13" s="166">
        <v>10</v>
      </c>
      <c r="E13" s="167" t="str">
        <f>'☆登録touroku'!E21</f>
        <v>白戸　玲人</v>
      </c>
      <c r="F13" s="164"/>
      <c r="G13" s="168" t="str">
        <f aca="true" t="shared" si="0" ref="G13:G19">B13</f>
        <v>今村　哲也</v>
      </c>
      <c r="H13" s="166" t="s">
        <v>169</v>
      </c>
      <c r="I13" s="166">
        <v>32</v>
      </c>
      <c r="J13" s="169" t="str">
        <f aca="true" t="shared" si="1" ref="J13:J18">E14</f>
        <v>吉向　翔平</v>
      </c>
      <c r="L13" s="158">
        <v>20</v>
      </c>
      <c r="M13" s="158">
        <v>40</v>
      </c>
      <c r="N13" s="158">
        <v>60</v>
      </c>
      <c r="O13" s="158">
        <v>80</v>
      </c>
      <c r="P13" s="158">
        <v>100</v>
      </c>
      <c r="Q13" s="158">
        <v>120</v>
      </c>
      <c r="R13" s="158">
        <v>140</v>
      </c>
      <c r="S13" s="158">
        <v>160</v>
      </c>
      <c r="T13" s="158">
        <v>180</v>
      </c>
      <c r="U13" s="158">
        <v>200</v>
      </c>
      <c r="V13" s="158">
        <v>220</v>
      </c>
    </row>
    <row r="14" spans="2:22" ht="30" customHeight="1">
      <c r="B14" s="170" t="str">
        <f>'☆登録touroku'!C22</f>
        <v>加藤　秀万</v>
      </c>
      <c r="C14" s="171">
        <v>150</v>
      </c>
      <c r="D14" s="171" t="s">
        <v>169</v>
      </c>
      <c r="E14" s="172" t="str">
        <f>'☆登録touroku'!E22</f>
        <v>吉向　翔平</v>
      </c>
      <c r="F14" s="164"/>
      <c r="G14" s="170" t="str">
        <f t="shared" si="0"/>
        <v>加藤　秀万</v>
      </c>
      <c r="H14" s="171" t="s">
        <v>169</v>
      </c>
      <c r="I14" s="171">
        <v>120</v>
      </c>
      <c r="J14" s="172" t="str">
        <f t="shared" si="1"/>
        <v>山田　晃司</v>
      </c>
      <c r="L14" s="158">
        <v>21</v>
      </c>
      <c r="M14" s="158">
        <v>41</v>
      </c>
      <c r="N14" s="158">
        <v>61</v>
      </c>
      <c r="O14" s="158">
        <v>81</v>
      </c>
      <c r="P14" s="158">
        <v>101</v>
      </c>
      <c r="Q14" s="158">
        <v>121</v>
      </c>
      <c r="R14" s="158">
        <v>141</v>
      </c>
      <c r="S14" s="158">
        <v>161</v>
      </c>
      <c r="T14" s="158">
        <v>181</v>
      </c>
      <c r="U14" s="158">
        <v>201</v>
      </c>
      <c r="V14" s="158">
        <v>221</v>
      </c>
    </row>
    <row r="15" spans="2:22" ht="30" customHeight="1">
      <c r="B15" s="170" t="str">
        <f>'☆登録touroku'!C23</f>
        <v>伊庭　保久</v>
      </c>
      <c r="C15" s="171" t="s">
        <v>169</v>
      </c>
      <c r="D15" s="171">
        <v>93</v>
      </c>
      <c r="E15" s="172" t="str">
        <f>'☆登録touroku'!E23</f>
        <v>山田　晃司</v>
      </c>
      <c r="F15" s="164"/>
      <c r="G15" s="170" t="str">
        <f t="shared" si="0"/>
        <v>伊庭　保久</v>
      </c>
      <c r="H15" s="171">
        <v>37</v>
      </c>
      <c r="I15" s="171" t="s">
        <v>169</v>
      </c>
      <c r="J15" s="172" t="str">
        <f t="shared" si="1"/>
        <v>斉藤　裕児</v>
      </c>
      <c r="L15" s="158">
        <v>22</v>
      </c>
      <c r="M15" s="158">
        <v>42</v>
      </c>
      <c r="N15" s="158">
        <v>62</v>
      </c>
      <c r="O15" s="158">
        <v>82</v>
      </c>
      <c r="P15" s="158">
        <v>102</v>
      </c>
      <c r="Q15" s="158">
        <v>122</v>
      </c>
      <c r="R15" s="158">
        <v>142</v>
      </c>
      <c r="S15" s="158">
        <v>162</v>
      </c>
      <c r="T15" s="158">
        <v>182</v>
      </c>
      <c r="U15" s="158">
        <v>202</v>
      </c>
      <c r="V15" s="158">
        <v>222</v>
      </c>
    </row>
    <row r="16" spans="2:22" ht="30" customHeight="1">
      <c r="B16" s="170" t="str">
        <f>'☆登録touroku'!C24</f>
        <v>小山　久博</v>
      </c>
      <c r="C16" s="171" t="s">
        <v>169</v>
      </c>
      <c r="D16" s="171">
        <v>32</v>
      </c>
      <c r="E16" s="172" t="str">
        <f>'☆登録touroku'!E24</f>
        <v>斉藤　裕児</v>
      </c>
      <c r="F16" s="164"/>
      <c r="G16" s="170" t="str">
        <f t="shared" si="0"/>
        <v>小山　久博</v>
      </c>
      <c r="H16" s="171">
        <v>56</v>
      </c>
      <c r="I16" s="171" t="s">
        <v>169</v>
      </c>
      <c r="J16" s="172" t="str">
        <f t="shared" si="1"/>
        <v>近藤　拓馬</v>
      </c>
      <c r="L16" s="158">
        <v>23</v>
      </c>
      <c r="M16" s="158">
        <v>43</v>
      </c>
      <c r="N16" s="158">
        <v>63</v>
      </c>
      <c r="O16" s="158">
        <v>83</v>
      </c>
      <c r="P16" s="158">
        <v>103</v>
      </c>
      <c r="Q16" s="158">
        <v>123</v>
      </c>
      <c r="R16" s="158">
        <v>143</v>
      </c>
      <c r="S16" s="158">
        <v>163</v>
      </c>
      <c r="T16" s="158">
        <v>183</v>
      </c>
      <c r="U16" s="158">
        <v>203</v>
      </c>
      <c r="V16" s="158">
        <v>223</v>
      </c>
    </row>
    <row r="17" spans="2:22" ht="30" customHeight="1">
      <c r="B17" s="170" t="str">
        <f>'☆登録touroku'!C25</f>
        <v>田附　裕次</v>
      </c>
      <c r="C17" s="171" t="s">
        <v>169</v>
      </c>
      <c r="D17" s="171">
        <v>53</v>
      </c>
      <c r="E17" s="172" t="str">
        <f>'☆登録touroku'!E25</f>
        <v>近藤　拓馬</v>
      </c>
      <c r="F17" s="164"/>
      <c r="G17" s="170" t="str">
        <f t="shared" si="0"/>
        <v>田附　裕次</v>
      </c>
      <c r="H17" s="171" t="s">
        <v>169</v>
      </c>
      <c r="I17" s="171">
        <v>75</v>
      </c>
      <c r="J17" s="172" t="str">
        <f t="shared" si="1"/>
        <v>植田　慎也</v>
      </c>
      <c r="L17" s="158">
        <v>24</v>
      </c>
      <c r="M17" s="158">
        <v>44</v>
      </c>
      <c r="N17" s="158">
        <v>64</v>
      </c>
      <c r="O17" s="158">
        <v>84</v>
      </c>
      <c r="P17" s="158">
        <v>104</v>
      </c>
      <c r="Q17" s="158">
        <v>124</v>
      </c>
      <c r="R17" s="158">
        <v>144</v>
      </c>
      <c r="S17" s="158">
        <v>164</v>
      </c>
      <c r="T17" s="158">
        <v>184</v>
      </c>
      <c r="U17" s="158">
        <v>204</v>
      </c>
      <c r="V17" s="158">
        <v>224</v>
      </c>
    </row>
    <row r="18" spans="2:22" ht="30" customHeight="1">
      <c r="B18" s="170" t="str">
        <f>'☆登録touroku'!C26</f>
        <v>金光　隆男</v>
      </c>
      <c r="C18" s="171">
        <v>30</v>
      </c>
      <c r="D18" s="171" t="s">
        <v>169</v>
      </c>
      <c r="E18" s="172" t="str">
        <f>'☆登録touroku'!E26</f>
        <v>植田　慎也</v>
      </c>
      <c r="F18" s="164"/>
      <c r="G18" s="170" t="str">
        <f t="shared" si="0"/>
        <v>金光　隆男</v>
      </c>
      <c r="H18" s="171" t="s">
        <v>169</v>
      </c>
      <c r="I18" s="171">
        <v>34</v>
      </c>
      <c r="J18" s="172" t="str">
        <f t="shared" si="1"/>
        <v>宮野　早織</v>
      </c>
      <c r="L18" s="158">
        <v>25</v>
      </c>
      <c r="M18" s="158">
        <v>45</v>
      </c>
      <c r="N18" s="158">
        <v>65</v>
      </c>
      <c r="O18" s="158">
        <v>85</v>
      </c>
      <c r="P18" s="158">
        <v>105</v>
      </c>
      <c r="Q18" s="158">
        <v>125</v>
      </c>
      <c r="R18" s="158">
        <v>145</v>
      </c>
      <c r="S18" s="158">
        <v>165</v>
      </c>
      <c r="T18" s="158">
        <v>185</v>
      </c>
      <c r="U18" s="158">
        <v>205</v>
      </c>
      <c r="V18" s="158">
        <v>225</v>
      </c>
    </row>
    <row r="19" spans="2:22" ht="30" customHeight="1">
      <c r="B19" s="170" t="str">
        <f>'☆登録touroku'!C27</f>
        <v>森田由佳里</v>
      </c>
      <c r="C19" s="171" t="s">
        <v>169</v>
      </c>
      <c r="D19" s="171">
        <v>133</v>
      </c>
      <c r="E19" s="172" t="str">
        <f>'☆登録touroku'!E27</f>
        <v>宮野　早織</v>
      </c>
      <c r="F19" s="164"/>
      <c r="G19" s="170" t="str">
        <f t="shared" si="0"/>
        <v>森田由佳里</v>
      </c>
      <c r="H19" s="171">
        <v>77</v>
      </c>
      <c r="I19" s="171" t="s">
        <v>169</v>
      </c>
      <c r="J19" s="172" t="str">
        <f>$E$13</f>
        <v>白戸　玲人</v>
      </c>
      <c r="L19" s="158">
        <v>26</v>
      </c>
      <c r="M19" s="158">
        <v>46</v>
      </c>
      <c r="N19" s="158">
        <v>66</v>
      </c>
      <c r="O19" s="158">
        <v>86</v>
      </c>
      <c r="P19" s="158">
        <v>106</v>
      </c>
      <c r="Q19" s="158">
        <v>126</v>
      </c>
      <c r="R19" s="158">
        <v>146</v>
      </c>
      <c r="S19" s="158">
        <v>166</v>
      </c>
      <c r="T19" s="158">
        <v>186</v>
      </c>
      <c r="U19" s="158">
        <v>206</v>
      </c>
      <c r="V19" s="158">
        <v>226</v>
      </c>
    </row>
    <row r="20" spans="2:22" ht="30" customHeight="1" thickBot="1">
      <c r="B20" s="173"/>
      <c r="C20" s="174"/>
      <c r="D20" s="174"/>
      <c r="E20" s="175"/>
      <c r="F20" s="164"/>
      <c r="G20" s="173"/>
      <c r="H20" s="174"/>
      <c r="I20" s="174"/>
      <c r="J20" s="175"/>
      <c r="L20" s="158">
        <v>27</v>
      </c>
      <c r="M20" s="158">
        <v>47</v>
      </c>
      <c r="N20" s="158">
        <v>67</v>
      </c>
      <c r="O20" s="158">
        <v>87</v>
      </c>
      <c r="P20" s="158">
        <v>107</v>
      </c>
      <c r="Q20" s="158">
        <v>127</v>
      </c>
      <c r="R20" s="158">
        <v>147</v>
      </c>
      <c r="S20" s="158">
        <v>167</v>
      </c>
      <c r="T20" s="158">
        <v>187</v>
      </c>
      <c r="U20" s="158">
        <v>207</v>
      </c>
      <c r="V20" s="158">
        <v>227</v>
      </c>
    </row>
    <row r="21" spans="2:22" ht="24" customHeight="1" thickBot="1">
      <c r="B21" s="164" t="s">
        <v>14</v>
      </c>
      <c r="C21" s="176"/>
      <c r="D21" s="176"/>
      <c r="E21" s="176"/>
      <c r="F21" s="164"/>
      <c r="G21" s="164" t="s">
        <v>15</v>
      </c>
      <c r="H21" s="176"/>
      <c r="I21" s="176"/>
      <c r="J21" s="176"/>
      <c r="L21" s="158">
        <v>28</v>
      </c>
      <c r="M21" s="158">
        <v>48</v>
      </c>
      <c r="N21" s="158">
        <v>68</v>
      </c>
      <c r="O21" s="158">
        <v>88</v>
      </c>
      <c r="P21" s="158">
        <v>108</v>
      </c>
      <c r="Q21" s="158">
        <v>128</v>
      </c>
      <c r="R21" s="158">
        <v>148</v>
      </c>
      <c r="S21" s="158">
        <v>168</v>
      </c>
      <c r="T21" s="158">
        <v>188</v>
      </c>
      <c r="U21" s="158">
        <v>208</v>
      </c>
      <c r="V21" s="158">
        <v>228</v>
      </c>
    </row>
    <row r="22" spans="2:22" ht="24" customHeight="1" thickBot="1">
      <c r="B22" s="161" t="str">
        <f>$B$12</f>
        <v>京都</v>
      </c>
      <c r="C22" s="162" t="s">
        <v>125</v>
      </c>
      <c r="D22" s="162" t="s">
        <v>125</v>
      </c>
      <c r="E22" s="163" t="str">
        <f>$E$12</f>
        <v>奈良</v>
      </c>
      <c r="F22" s="164"/>
      <c r="G22" s="161" t="str">
        <f>$B$12</f>
        <v>京都</v>
      </c>
      <c r="H22" s="162" t="s">
        <v>125</v>
      </c>
      <c r="I22" s="162" t="s">
        <v>125</v>
      </c>
      <c r="J22" s="163" t="str">
        <f>$E$12</f>
        <v>奈良</v>
      </c>
      <c r="L22" s="158">
        <v>29</v>
      </c>
      <c r="M22" s="158">
        <v>49</v>
      </c>
      <c r="N22" s="158">
        <v>69</v>
      </c>
      <c r="O22" s="158">
        <v>89</v>
      </c>
      <c r="P22" s="158">
        <v>109</v>
      </c>
      <c r="Q22" s="158">
        <v>129</v>
      </c>
      <c r="R22" s="158">
        <v>149</v>
      </c>
      <c r="S22" s="158">
        <v>169</v>
      </c>
      <c r="T22" s="158">
        <v>189</v>
      </c>
      <c r="U22" s="158">
        <v>209</v>
      </c>
      <c r="V22" s="158">
        <v>229</v>
      </c>
    </row>
    <row r="23" spans="2:22" ht="30" customHeight="1">
      <c r="B23" s="168" t="str">
        <f aca="true" t="shared" si="2" ref="B23:B29">B13</f>
        <v>今村　哲也</v>
      </c>
      <c r="C23" s="166" t="s">
        <v>169</v>
      </c>
      <c r="D23" s="166">
        <v>119</v>
      </c>
      <c r="E23" s="169" t="str">
        <f aca="true" t="shared" si="3" ref="E23:E28">J14</f>
        <v>山田　晃司</v>
      </c>
      <c r="F23" s="164"/>
      <c r="G23" s="168" t="str">
        <f aca="true" t="shared" si="4" ref="G23:G29">B23</f>
        <v>今村　哲也</v>
      </c>
      <c r="H23" s="166" t="s">
        <v>169</v>
      </c>
      <c r="I23" s="166">
        <v>163</v>
      </c>
      <c r="J23" s="169" t="str">
        <f aca="true" t="shared" si="5" ref="J23:J28">E24</f>
        <v>斉藤　裕児</v>
      </c>
      <c r="L23" s="158">
        <v>30</v>
      </c>
      <c r="M23" s="158">
        <v>50</v>
      </c>
      <c r="N23" s="158">
        <v>70</v>
      </c>
      <c r="O23" s="158">
        <v>90</v>
      </c>
      <c r="P23" s="158">
        <v>110</v>
      </c>
      <c r="Q23" s="158">
        <v>130</v>
      </c>
      <c r="R23" s="158">
        <v>150</v>
      </c>
      <c r="S23" s="158">
        <v>170</v>
      </c>
      <c r="T23" s="158">
        <v>190</v>
      </c>
      <c r="U23" s="158">
        <v>210</v>
      </c>
      <c r="V23" s="158">
        <v>230</v>
      </c>
    </row>
    <row r="24" spans="2:22" ht="30" customHeight="1">
      <c r="B24" s="170" t="str">
        <f t="shared" si="2"/>
        <v>加藤　秀万</v>
      </c>
      <c r="C24" s="171" t="s">
        <v>169</v>
      </c>
      <c r="D24" s="171">
        <v>23</v>
      </c>
      <c r="E24" s="172" t="str">
        <f t="shared" si="3"/>
        <v>斉藤　裕児</v>
      </c>
      <c r="F24" s="164"/>
      <c r="G24" s="170" t="str">
        <f t="shared" si="4"/>
        <v>加藤　秀万</v>
      </c>
      <c r="H24" s="171">
        <v>156</v>
      </c>
      <c r="I24" s="171" t="s">
        <v>169</v>
      </c>
      <c r="J24" s="172" t="str">
        <f t="shared" si="5"/>
        <v>近藤　拓馬</v>
      </c>
      <c r="L24" s="158">
        <v>31</v>
      </c>
      <c r="M24" s="158">
        <v>51</v>
      </c>
      <c r="N24" s="158">
        <v>71</v>
      </c>
      <c r="O24" s="158">
        <v>91</v>
      </c>
      <c r="P24" s="158">
        <v>111</v>
      </c>
      <c r="Q24" s="158">
        <v>131</v>
      </c>
      <c r="R24" s="158">
        <v>151</v>
      </c>
      <c r="S24" s="158">
        <v>171</v>
      </c>
      <c r="T24" s="158">
        <v>191</v>
      </c>
      <c r="U24" s="158">
        <v>211</v>
      </c>
      <c r="V24" s="158">
        <v>231</v>
      </c>
    </row>
    <row r="25" spans="2:22" ht="30" customHeight="1">
      <c r="B25" s="170" t="str">
        <f t="shared" si="2"/>
        <v>伊庭　保久</v>
      </c>
      <c r="C25" s="171">
        <v>160</v>
      </c>
      <c r="D25" s="171" t="s">
        <v>169</v>
      </c>
      <c r="E25" s="172" t="str">
        <f t="shared" si="3"/>
        <v>近藤　拓馬</v>
      </c>
      <c r="F25" s="164"/>
      <c r="G25" s="170" t="str">
        <f t="shared" si="4"/>
        <v>伊庭　保久</v>
      </c>
      <c r="H25" s="171">
        <v>65</v>
      </c>
      <c r="I25" s="171" t="s">
        <v>169</v>
      </c>
      <c r="J25" s="172" t="str">
        <f t="shared" si="5"/>
        <v>植田　慎也</v>
      </c>
      <c r="L25" s="158">
        <v>32</v>
      </c>
      <c r="M25" s="158">
        <v>52</v>
      </c>
      <c r="N25" s="158">
        <v>72</v>
      </c>
      <c r="O25" s="158">
        <v>92</v>
      </c>
      <c r="P25" s="158">
        <v>112</v>
      </c>
      <c r="Q25" s="158">
        <v>132</v>
      </c>
      <c r="R25" s="158">
        <v>152</v>
      </c>
      <c r="S25" s="158">
        <v>172</v>
      </c>
      <c r="T25" s="158">
        <v>192</v>
      </c>
      <c r="U25" s="158">
        <v>212</v>
      </c>
      <c r="V25" s="158">
        <v>232</v>
      </c>
    </row>
    <row r="26" spans="2:22" ht="30" customHeight="1">
      <c r="B26" s="170" t="str">
        <f t="shared" si="2"/>
        <v>小山　久博</v>
      </c>
      <c r="C26" s="171">
        <v>140</v>
      </c>
      <c r="D26" s="171" t="s">
        <v>169</v>
      </c>
      <c r="E26" s="172" t="str">
        <f t="shared" si="3"/>
        <v>植田　慎也</v>
      </c>
      <c r="F26" s="164"/>
      <c r="G26" s="170" t="str">
        <f t="shared" si="4"/>
        <v>小山　久博</v>
      </c>
      <c r="H26" s="171" t="s">
        <v>169</v>
      </c>
      <c r="I26" s="171">
        <v>79</v>
      </c>
      <c r="J26" s="172" t="str">
        <f t="shared" si="5"/>
        <v>宮野　早織</v>
      </c>
      <c r="L26" s="158">
        <v>33</v>
      </c>
      <c r="M26" s="158">
        <v>53</v>
      </c>
      <c r="N26" s="158">
        <v>73</v>
      </c>
      <c r="O26" s="158">
        <v>93</v>
      </c>
      <c r="P26" s="158">
        <v>113</v>
      </c>
      <c r="Q26" s="158">
        <v>133</v>
      </c>
      <c r="R26" s="158">
        <v>153</v>
      </c>
      <c r="S26" s="158">
        <v>173</v>
      </c>
      <c r="T26" s="158">
        <v>193</v>
      </c>
      <c r="U26" s="158">
        <v>213</v>
      </c>
      <c r="V26" s="158">
        <v>233</v>
      </c>
    </row>
    <row r="27" spans="2:22" ht="30" customHeight="1">
      <c r="B27" s="170" t="str">
        <f t="shared" si="2"/>
        <v>田附　裕次</v>
      </c>
      <c r="C27" s="171" t="s">
        <v>169</v>
      </c>
      <c r="D27" s="171">
        <v>99</v>
      </c>
      <c r="E27" s="172" t="str">
        <f t="shared" si="3"/>
        <v>宮野　早織</v>
      </c>
      <c r="F27" s="164"/>
      <c r="G27" s="170" t="str">
        <f t="shared" si="4"/>
        <v>田附　裕次</v>
      </c>
      <c r="H27" s="171">
        <v>5</v>
      </c>
      <c r="I27" s="171" t="s">
        <v>169</v>
      </c>
      <c r="J27" s="172" t="str">
        <f t="shared" si="5"/>
        <v>白戸　玲人</v>
      </c>
      <c r="L27" s="158">
        <v>34</v>
      </c>
      <c r="M27" s="158">
        <v>54</v>
      </c>
      <c r="N27" s="158">
        <v>74</v>
      </c>
      <c r="O27" s="158">
        <v>94</v>
      </c>
      <c r="P27" s="158">
        <v>114</v>
      </c>
      <c r="Q27" s="158">
        <v>134</v>
      </c>
      <c r="R27" s="158">
        <v>154</v>
      </c>
      <c r="S27" s="158">
        <v>174</v>
      </c>
      <c r="T27" s="158">
        <v>194</v>
      </c>
      <c r="U27" s="158">
        <v>214</v>
      </c>
      <c r="V27" s="158">
        <v>234</v>
      </c>
    </row>
    <row r="28" spans="2:22" ht="30" customHeight="1">
      <c r="B28" s="170" t="str">
        <f t="shared" si="2"/>
        <v>金光　隆男</v>
      </c>
      <c r="C28" s="171">
        <v>64</v>
      </c>
      <c r="D28" s="171" t="s">
        <v>169</v>
      </c>
      <c r="E28" s="172" t="str">
        <f t="shared" si="3"/>
        <v>白戸　玲人</v>
      </c>
      <c r="F28" s="164"/>
      <c r="G28" s="170" t="str">
        <f t="shared" si="4"/>
        <v>金光　隆男</v>
      </c>
      <c r="H28" s="171" t="s">
        <v>169</v>
      </c>
      <c r="I28" s="171">
        <v>119</v>
      </c>
      <c r="J28" s="172" t="str">
        <f t="shared" si="5"/>
        <v>吉向　翔平</v>
      </c>
      <c r="L28" s="158">
        <v>35</v>
      </c>
      <c r="M28" s="158">
        <v>55</v>
      </c>
      <c r="N28" s="158">
        <v>75</v>
      </c>
      <c r="O28" s="158">
        <v>95</v>
      </c>
      <c r="P28" s="158">
        <v>115</v>
      </c>
      <c r="Q28" s="158">
        <v>135</v>
      </c>
      <c r="R28" s="158">
        <v>155</v>
      </c>
      <c r="S28" s="158">
        <v>175</v>
      </c>
      <c r="T28" s="158">
        <v>195</v>
      </c>
      <c r="U28" s="158">
        <v>215</v>
      </c>
      <c r="V28" s="158">
        <v>235</v>
      </c>
    </row>
    <row r="29" spans="2:22" ht="30" customHeight="1">
      <c r="B29" s="170" t="str">
        <f t="shared" si="2"/>
        <v>森田由佳里</v>
      </c>
      <c r="C29" s="171">
        <v>13</v>
      </c>
      <c r="D29" s="171" t="s">
        <v>169</v>
      </c>
      <c r="E29" s="172" t="str">
        <f>$J$13</f>
        <v>吉向　翔平</v>
      </c>
      <c r="F29" s="164"/>
      <c r="G29" s="170" t="str">
        <f t="shared" si="4"/>
        <v>森田由佳里</v>
      </c>
      <c r="H29" s="171" t="s">
        <v>169</v>
      </c>
      <c r="I29" s="171">
        <v>89</v>
      </c>
      <c r="J29" s="172" t="str">
        <f>$E$23</f>
        <v>山田　晃司</v>
      </c>
      <c r="L29" s="158">
        <v>36</v>
      </c>
      <c r="M29" s="158">
        <v>56</v>
      </c>
      <c r="N29" s="158">
        <v>76</v>
      </c>
      <c r="O29" s="158">
        <v>96</v>
      </c>
      <c r="P29" s="158">
        <v>116</v>
      </c>
      <c r="Q29" s="158">
        <v>136</v>
      </c>
      <c r="R29" s="158">
        <v>156</v>
      </c>
      <c r="S29" s="158">
        <v>176</v>
      </c>
      <c r="T29" s="158">
        <v>196</v>
      </c>
      <c r="U29" s="158">
        <v>216</v>
      </c>
      <c r="V29" s="158">
        <v>236</v>
      </c>
    </row>
    <row r="30" spans="2:22" ht="30" customHeight="1" thickBot="1">
      <c r="B30" s="173"/>
      <c r="C30" s="174"/>
      <c r="D30" s="174"/>
      <c r="E30" s="175"/>
      <c r="F30" s="164"/>
      <c r="G30" s="173"/>
      <c r="H30" s="174"/>
      <c r="I30" s="174"/>
      <c r="J30" s="175"/>
      <c r="L30" s="158">
        <v>37</v>
      </c>
      <c r="M30" s="158">
        <v>57</v>
      </c>
      <c r="N30" s="158">
        <v>77</v>
      </c>
      <c r="O30" s="158">
        <v>97</v>
      </c>
      <c r="P30" s="158">
        <v>117</v>
      </c>
      <c r="Q30" s="158">
        <v>137</v>
      </c>
      <c r="R30" s="158">
        <v>157</v>
      </c>
      <c r="S30" s="158">
        <v>177</v>
      </c>
      <c r="T30" s="158">
        <v>197</v>
      </c>
      <c r="U30" s="158">
        <v>217</v>
      </c>
      <c r="V30" s="158">
        <v>237</v>
      </c>
    </row>
    <row r="31" spans="2:22" ht="24" customHeight="1" thickBot="1">
      <c r="B31" s="164" t="s">
        <v>16</v>
      </c>
      <c r="C31" s="164"/>
      <c r="D31" s="164"/>
      <c r="E31" s="164"/>
      <c r="F31" s="164"/>
      <c r="G31" s="164" t="s">
        <v>17</v>
      </c>
      <c r="H31" s="176"/>
      <c r="I31" s="176"/>
      <c r="J31" s="176"/>
      <c r="L31" s="158">
        <v>38</v>
      </c>
      <c r="M31" s="158">
        <v>58</v>
      </c>
      <c r="N31" s="158">
        <v>78</v>
      </c>
      <c r="O31" s="158">
        <v>98</v>
      </c>
      <c r="P31" s="158">
        <v>118</v>
      </c>
      <c r="Q31" s="158">
        <v>138</v>
      </c>
      <c r="R31" s="158">
        <v>158</v>
      </c>
      <c r="S31" s="158">
        <v>178</v>
      </c>
      <c r="T31" s="158">
        <v>198</v>
      </c>
      <c r="U31" s="158">
        <v>218</v>
      </c>
      <c r="V31" s="158">
        <v>238</v>
      </c>
    </row>
    <row r="32" spans="2:22" ht="24" customHeight="1" thickBot="1">
      <c r="B32" s="161" t="str">
        <f>$B$12</f>
        <v>京都</v>
      </c>
      <c r="C32" s="162" t="s">
        <v>125</v>
      </c>
      <c r="D32" s="162" t="s">
        <v>125</v>
      </c>
      <c r="E32" s="163" t="str">
        <f>$E$12</f>
        <v>奈良</v>
      </c>
      <c r="F32" s="164"/>
      <c r="G32" s="161" t="str">
        <f>$B$12</f>
        <v>京都</v>
      </c>
      <c r="H32" s="162" t="s">
        <v>125</v>
      </c>
      <c r="I32" s="162" t="s">
        <v>125</v>
      </c>
      <c r="J32" s="163" t="str">
        <f>$E$12</f>
        <v>奈良</v>
      </c>
      <c r="L32" s="158">
        <v>39</v>
      </c>
      <c r="M32" s="158">
        <v>59</v>
      </c>
      <c r="N32" s="158">
        <v>79</v>
      </c>
      <c r="O32" s="158">
        <v>99</v>
      </c>
      <c r="P32" s="158">
        <v>119</v>
      </c>
      <c r="Q32" s="158">
        <v>139</v>
      </c>
      <c r="R32" s="158">
        <v>159</v>
      </c>
      <c r="S32" s="158">
        <v>179</v>
      </c>
      <c r="T32" s="158">
        <v>199</v>
      </c>
      <c r="U32" s="158">
        <v>219</v>
      </c>
      <c r="V32" s="158">
        <v>239</v>
      </c>
    </row>
    <row r="33" spans="2:10" ht="30" customHeight="1">
      <c r="B33" s="168" t="str">
        <f aca="true" t="shared" si="6" ref="B33:B39">B23</f>
        <v>今村　哲也</v>
      </c>
      <c r="C33" s="166" t="s">
        <v>169</v>
      </c>
      <c r="D33" s="166">
        <v>1</v>
      </c>
      <c r="E33" s="169" t="str">
        <f aca="true" t="shared" si="7" ref="E33:E38">J24</f>
        <v>近藤　拓馬</v>
      </c>
      <c r="F33" s="164"/>
      <c r="G33" s="168" t="str">
        <f aca="true" t="shared" si="8" ref="G33:G39">G23</f>
        <v>今村　哲也</v>
      </c>
      <c r="H33" s="166" t="s">
        <v>169</v>
      </c>
      <c r="I33" s="166">
        <v>10</v>
      </c>
      <c r="J33" s="169" t="str">
        <f aca="true" t="shared" si="9" ref="J33:J38">E34</f>
        <v>植田　慎也</v>
      </c>
    </row>
    <row r="34" spans="2:10" ht="30" customHeight="1">
      <c r="B34" s="170" t="str">
        <f t="shared" si="6"/>
        <v>加藤　秀万</v>
      </c>
      <c r="C34" s="171">
        <v>62</v>
      </c>
      <c r="D34" s="171" t="s">
        <v>169</v>
      </c>
      <c r="E34" s="172" t="str">
        <f t="shared" si="7"/>
        <v>植田　慎也</v>
      </c>
      <c r="F34" s="164"/>
      <c r="G34" s="170" t="str">
        <f t="shared" si="8"/>
        <v>加藤　秀万</v>
      </c>
      <c r="H34" s="171" t="s">
        <v>169</v>
      </c>
      <c r="I34" s="171">
        <v>106</v>
      </c>
      <c r="J34" s="172" t="str">
        <f t="shared" si="9"/>
        <v>宮野　早織</v>
      </c>
    </row>
    <row r="35" spans="2:10" ht="30" customHeight="1">
      <c r="B35" s="170" t="str">
        <f t="shared" si="6"/>
        <v>伊庭　保久</v>
      </c>
      <c r="C35" s="171" t="s">
        <v>169</v>
      </c>
      <c r="D35" s="171">
        <v>55</v>
      </c>
      <c r="E35" s="172" t="str">
        <f t="shared" si="7"/>
        <v>宮野　早織</v>
      </c>
      <c r="F35" s="164"/>
      <c r="G35" s="170" t="str">
        <f t="shared" si="8"/>
        <v>伊庭　保久</v>
      </c>
      <c r="H35" s="171">
        <v>21</v>
      </c>
      <c r="I35" s="171" t="s">
        <v>169</v>
      </c>
      <c r="J35" s="172" t="str">
        <f t="shared" si="9"/>
        <v>白戸　玲人</v>
      </c>
    </row>
    <row r="36" spans="2:10" ht="30" customHeight="1">
      <c r="B36" s="170" t="str">
        <f t="shared" si="6"/>
        <v>小山　久博</v>
      </c>
      <c r="C36" s="171">
        <v>147</v>
      </c>
      <c r="D36" s="171" t="s">
        <v>169</v>
      </c>
      <c r="E36" s="172" t="str">
        <f t="shared" si="7"/>
        <v>白戸　玲人</v>
      </c>
      <c r="F36" s="164"/>
      <c r="G36" s="170" t="str">
        <f t="shared" si="8"/>
        <v>小山　久博</v>
      </c>
      <c r="H36" s="171" t="s">
        <v>169</v>
      </c>
      <c r="I36" s="171">
        <v>23</v>
      </c>
      <c r="J36" s="172" t="str">
        <f t="shared" si="9"/>
        <v>吉向　翔平</v>
      </c>
    </row>
    <row r="37" spans="2:10" ht="30" customHeight="1">
      <c r="B37" s="170" t="str">
        <f t="shared" si="6"/>
        <v>田附　裕次</v>
      </c>
      <c r="C37" s="171" t="s">
        <v>169</v>
      </c>
      <c r="D37" s="171">
        <v>162</v>
      </c>
      <c r="E37" s="172" t="str">
        <f t="shared" si="7"/>
        <v>吉向　翔平</v>
      </c>
      <c r="F37" s="164"/>
      <c r="G37" s="170" t="str">
        <f t="shared" si="8"/>
        <v>田附　裕次</v>
      </c>
      <c r="H37" s="171" t="s">
        <v>169</v>
      </c>
      <c r="I37" s="171">
        <v>105</v>
      </c>
      <c r="J37" s="172" t="str">
        <f t="shared" si="9"/>
        <v>山田　晃司</v>
      </c>
    </row>
    <row r="38" spans="2:10" ht="30" customHeight="1">
      <c r="B38" s="170" t="str">
        <f t="shared" si="6"/>
        <v>金光　隆男</v>
      </c>
      <c r="C38" s="171" t="s">
        <v>169</v>
      </c>
      <c r="D38" s="171">
        <v>60</v>
      </c>
      <c r="E38" s="172" t="str">
        <f t="shared" si="7"/>
        <v>山田　晃司</v>
      </c>
      <c r="F38" s="164"/>
      <c r="G38" s="170" t="str">
        <f t="shared" si="8"/>
        <v>金光　隆男</v>
      </c>
      <c r="H38" s="171" t="s">
        <v>169</v>
      </c>
      <c r="I38" s="171">
        <v>125</v>
      </c>
      <c r="J38" s="172" t="str">
        <f t="shared" si="9"/>
        <v>斉藤　裕児</v>
      </c>
    </row>
    <row r="39" spans="2:10" ht="30" customHeight="1">
      <c r="B39" s="170" t="str">
        <f t="shared" si="6"/>
        <v>森田由佳里</v>
      </c>
      <c r="C39" s="171">
        <v>36</v>
      </c>
      <c r="D39" s="171" t="s">
        <v>169</v>
      </c>
      <c r="E39" s="172" t="str">
        <f>$J$23</f>
        <v>斉藤　裕児</v>
      </c>
      <c r="F39" s="164"/>
      <c r="G39" s="170" t="str">
        <f t="shared" si="8"/>
        <v>森田由佳里</v>
      </c>
      <c r="H39" s="171" t="s">
        <v>169</v>
      </c>
      <c r="I39" s="171">
        <v>128</v>
      </c>
      <c r="J39" s="172" t="str">
        <f>$E$33</f>
        <v>近藤　拓馬</v>
      </c>
    </row>
    <row r="40" spans="2:10" ht="30" customHeight="1" thickBot="1">
      <c r="B40" s="173"/>
      <c r="C40" s="174"/>
      <c r="D40" s="174"/>
      <c r="E40" s="207"/>
      <c r="F40" s="164"/>
      <c r="G40" s="173"/>
      <c r="H40" s="174"/>
      <c r="I40" s="174"/>
      <c r="J40" s="207"/>
    </row>
    <row r="41" spans="2:10" ht="24" customHeight="1" thickBot="1">
      <c r="B41" s="164" t="s">
        <v>18</v>
      </c>
      <c r="C41" s="164"/>
      <c r="D41" s="164"/>
      <c r="E41" s="164"/>
      <c r="F41" s="164"/>
      <c r="G41" s="164" t="s">
        <v>19</v>
      </c>
      <c r="H41" s="176"/>
      <c r="I41" s="176"/>
      <c r="J41" s="176"/>
    </row>
    <row r="42" spans="2:10" ht="24" customHeight="1" thickBot="1">
      <c r="B42" s="161" t="str">
        <f>$B$12</f>
        <v>京都</v>
      </c>
      <c r="C42" s="162" t="s">
        <v>125</v>
      </c>
      <c r="D42" s="162" t="s">
        <v>125</v>
      </c>
      <c r="E42" s="163" t="str">
        <f>$E$12</f>
        <v>奈良</v>
      </c>
      <c r="F42" s="164"/>
      <c r="G42" s="161" t="str">
        <f>$B$12</f>
        <v>京都</v>
      </c>
      <c r="H42" s="162" t="s">
        <v>125</v>
      </c>
      <c r="I42" s="162" t="s">
        <v>125</v>
      </c>
      <c r="J42" s="163" t="str">
        <f>$E$12</f>
        <v>奈良</v>
      </c>
    </row>
    <row r="43" spans="2:10" ht="30" customHeight="1">
      <c r="B43" s="168" t="str">
        <f aca="true" t="shared" si="10" ref="B43:B49">B33</f>
        <v>今村　哲也</v>
      </c>
      <c r="C43" s="166"/>
      <c r="D43" s="166"/>
      <c r="E43" s="169" t="str">
        <f>J34</f>
        <v>宮野　早織</v>
      </c>
      <c r="F43" s="164"/>
      <c r="G43" s="168"/>
      <c r="H43" s="166"/>
      <c r="I43" s="166"/>
      <c r="J43" s="169"/>
    </row>
    <row r="44" spans="2:10" ht="30" customHeight="1">
      <c r="B44" s="170" t="str">
        <f t="shared" si="10"/>
        <v>加藤　秀万</v>
      </c>
      <c r="C44" s="171"/>
      <c r="D44" s="171"/>
      <c r="E44" s="172" t="str">
        <f>J35</f>
        <v>白戸　玲人</v>
      </c>
      <c r="F44" s="164"/>
      <c r="G44" s="170"/>
      <c r="H44" s="171"/>
      <c r="I44" s="171"/>
      <c r="J44" s="172"/>
    </row>
    <row r="45" spans="2:10" ht="30" customHeight="1">
      <c r="B45" s="170" t="str">
        <f t="shared" si="10"/>
        <v>伊庭　保久</v>
      </c>
      <c r="C45" s="171"/>
      <c r="D45" s="171"/>
      <c r="E45" s="172" t="str">
        <f>J36</f>
        <v>吉向　翔平</v>
      </c>
      <c r="F45" s="164"/>
      <c r="G45" s="170"/>
      <c r="H45" s="171"/>
      <c r="I45" s="171"/>
      <c r="J45" s="172"/>
    </row>
    <row r="46" spans="2:10" ht="30" customHeight="1">
      <c r="B46" s="170" t="str">
        <f t="shared" si="10"/>
        <v>小山　久博</v>
      </c>
      <c r="C46" s="171"/>
      <c r="D46" s="171"/>
      <c r="E46" s="172" t="str">
        <f>J37</f>
        <v>山田　晃司</v>
      </c>
      <c r="F46" s="164"/>
      <c r="G46" s="170"/>
      <c r="H46" s="171"/>
      <c r="I46" s="171"/>
      <c r="J46" s="172"/>
    </row>
    <row r="47" spans="2:10" ht="30" customHeight="1">
      <c r="B47" s="170" t="str">
        <f t="shared" si="10"/>
        <v>田附　裕次</v>
      </c>
      <c r="C47" s="171"/>
      <c r="D47" s="171"/>
      <c r="E47" s="172" t="str">
        <f>$J$33</f>
        <v>植田　慎也</v>
      </c>
      <c r="F47" s="164"/>
      <c r="G47" s="170"/>
      <c r="H47" s="171"/>
      <c r="I47" s="171"/>
      <c r="J47" s="172"/>
    </row>
    <row r="48" spans="2:10" ht="30" customHeight="1">
      <c r="B48" s="170" t="str">
        <f t="shared" si="10"/>
        <v>金光　隆男</v>
      </c>
      <c r="C48" s="171"/>
      <c r="D48" s="171"/>
      <c r="E48" s="172" t="str">
        <f>$J$39</f>
        <v>近藤　拓馬</v>
      </c>
      <c r="F48" s="164"/>
      <c r="G48" s="170"/>
      <c r="H48" s="171"/>
      <c r="I48" s="171"/>
      <c r="J48" s="172"/>
    </row>
    <row r="49" spans="2:10" ht="30" customHeight="1">
      <c r="B49" s="170" t="str">
        <f t="shared" si="10"/>
        <v>森田由佳里</v>
      </c>
      <c r="C49" s="171"/>
      <c r="D49" s="171"/>
      <c r="E49" s="172" t="str">
        <f>J38</f>
        <v>斉藤　裕児</v>
      </c>
      <c r="F49" s="164"/>
      <c r="G49" s="170"/>
      <c r="H49" s="171"/>
      <c r="I49" s="171"/>
      <c r="J49" s="201"/>
    </row>
    <row r="50" spans="2:10" ht="30" customHeight="1" thickBot="1">
      <c r="B50" s="173"/>
      <c r="C50" s="174"/>
      <c r="D50" s="174"/>
      <c r="E50" s="206"/>
      <c r="F50" s="164"/>
      <c r="G50" s="173"/>
      <c r="H50" s="174"/>
      <c r="I50" s="174"/>
      <c r="J50" s="206"/>
    </row>
    <row r="51" ht="27" customHeight="1"/>
  </sheetData>
  <sheetProtection/>
  <mergeCells count="2">
    <mergeCell ref="H8:I8"/>
    <mergeCell ref="C8:D8"/>
  </mergeCells>
  <dataValidations count="1">
    <dataValidation allowBlank="1" showInputMessage="1" showErrorMessage="1" errorTitle="入力データをまちがえてるで～" error="Wは半角大文字、数字は整数、敗者の得点は勝ゲーム点未満になってるか確認してみてな～" imeMode="halfAlpha" sqref="I13 H43 D13 D33 D23 I33 I23 D43"/>
  </dataValidations>
  <printOptions/>
  <pageMargins left="0.787" right="0.787" top="0.984" bottom="0.984" header="0.512" footer="0.512"/>
  <pageSetup horizontalDpi="600" verticalDpi="600" orientation="portrait" paperSize="9" r:id="rId1"/>
  <headerFooter alignWithMargins="0">
    <oddHeader>&amp;R&amp;P/&amp;N</oddHeader>
  </headerFooter>
</worksheet>
</file>

<file path=xl/worksheets/sheet6.xml><?xml version="1.0" encoding="utf-8"?>
<worksheet xmlns="http://schemas.openxmlformats.org/spreadsheetml/2006/main" xmlns:r="http://schemas.openxmlformats.org/officeDocument/2006/relationships">
  <dimension ref="A1:AP41"/>
  <sheetViews>
    <sheetView tabSelected="1" zoomScale="65" zoomScaleNormal="65" zoomScalePageLayoutView="0" workbookViewId="0" topLeftCell="A1">
      <selection activeCell="AN23" sqref="AN23"/>
    </sheetView>
  </sheetViews>
  <sheetFormatPr defaultColWidth="3.75390625" defaultRowHeight="22.5" customHeight="1"/>
  <cols>
    <col min="1" max="41" width="4.625" style="18" customWidth="1"/>
    <col min="42" max="16384" width="3.75390625" style="18" customWidth="1"/>
  </cols>
  <sheetData>
    <row r="1" spans="2:3" s="67" customFormat="1" ht="24">
      <c r="B1" s="70" t="s">
        <v>128</v>
      </c>
      <c r="C1" s="68"/>
    </row>
    <row r="2" s="67" customFormat="1" ht="24">
      <c r="B2" s="70" t="s">
        <v>130</v>
      </c>
    </row>
    <row r="3" s="67" customFormat="1" ht="24">
      <c r="B3" s="70" t="s">
        <v>132</v>
      </c>
    </row>
    <row r="4" s="67" customFormat="1" ht="24">
      <c r="B4" s="70" t="s">
        <v>133</v>
      </c>
    </row>
    <row r="5" s="67" customFormat="1" ht="24">
      <c r="B5" s="69"/>
    </row>
    <row r="6" spans="2:10" ht="10.5" customHeight="1">
      <c r="B6" s="327" t="str">
        <f>'☆登録touroku'!B11</f>
        <v>第15回　京奈対抗戦</v>
      </c>
      <c r="C6" s="327"/>
      <c r="D6" s="327"/>
      <c r="E6" s="327"/>
      <c r="F6" s="327"/>
      <c r="G6" s="327"/>
      <c r="H6" s="327"/>
      <c r="I6" s="327"/>
      <c r="J6" s="327"/>
    </row>
    <row r="7" spans="2:41" ht="22.5" customHeight="1">
      <c r="B7" s="327"/>
      <c r="C7" s="327"/>
      <c r="D7" s="327"/>
      <c r="E7" s="327"/>
      <c r="F7" s="327"/>
      <c r="G7" s="327"/>
      <c r="H7" s="327"/>
      <c r="I7" s="327"/>
      <c r="J7" s="327"/>
      <c r="K7" s="328">
        <f>'☆登録touroku'!C13</f>
        <v>42463</v>
      </c>
      <c r="L7" s="328"/>
      <c r="M7" s="328"/>
      <c r="N7" s="328"/>
      <c r="O7" s="18" t="s">
        <v>0</v>
      </c>
      <c r="P7" s="19" t="str">
        <f>'☆登録touroku'!C15</f>
        <v>VAMP</v>
      </c>
      <c r="R7" s="19"/>
      <c r="S7" s="19"/>
      <c r="T7" s="20"/>
      <c r="U7" s="65" t="s">
        <v>1</v>
      </c>
      <c r="V7" s="66"/>
      <c r="W7" s="305" t="s">
        <v>171</v>
      </c>
      <c r="X7" s="306"/>
      <c r="Y7" s="306"/>
      <c r="Z7" s="307"/>
      <c r="AB7" s="65" t="s">
        <v>2</v>
      </c>
      <c r="AC7" s="66"/>
      <c r="AD7" s="305" t="s">
        <v>184</v>
      </c>
      <c r="AE7" s="306"/>
      <c r="AF7" s="306"/>
      <c r="AG7" s="307"/>
      <c r="AI7" s="65" t="s">
        <v>3</v>
      </c>
      <c r="AJ7" s="66"/>
      <c r="AK7" s="305" t="s">
        <v>185</v>
      </c>
      <c r="AL7" s="306"/>
      <c r="AM7" s="306"/>
      <c r="AN7" s="306"/>
      <c r="AO7" s="307"/>
    </row>
    <row r="8" spans="2:41" ht="22.5" customHeight="1">
      <c r="B8" s="21"/>
      <c r="C8" s="22"/>
      <c r="D8" s="22"/>
      <c r="E8" s="21"/>
      <c r="F8" s="22"/>
      <c r="G8" s="22"/>
      <c r="H8" s="21"/>
      <c r="I8" s="21"/>
      <c r="J8" s="21"/>
      <c r="V8" s="23"/>
      <c r="W8" s="23"/>
      <c r="X8" s="23"/>
      <c r="Y8" s="23"/>
      <c r="Z8" s="23"/>
      <c r="AA8" s="23"/>
      <c r="AC8" s="23"/>
      <c r="AD8" s="23"/>
      <c r="AE8" s="23"/>
      <c r="AF8" s="23"/>
      <c r="AG8" s="23"/>
      <c r="AH8" s="23"/>
      <c r="AJ8" s="23"/>
      <c r="AK8" s="23"/>
      <c r="AL8" s="23"/>
      <c r="AM8" s="23"/>
      <c r="AN8" s="23"/>
      <c r="AO8" s="23"/>
    </row>
    <row r="9" spans="2:41" ht="22.5" customHeight="1">
      <c r="B9" s="197"/>
      <c r="C9" s="197">
        <v>1</v>
      </c>
      <c r="D9" s="197">
        <v>2</v>
      </c>
      <c r="E9" s="197">
        <v>3</v>
      </c>
      <c r="F9" s="197">
        <v>4</v>
      </c>
      <c r="G9" s="197">
        <v>5</v>
      </c>
      <c r="H9" s="197">
        <v>6</v>
      </c>
      <c r="I9" s="197">
        <v>7</v>
      </c>
      <c r="J9" s="197"/>
      <c r="K9" s="197"/>
      <c r="L9" s="197"/>
      <c r="M9" s="197">
        <v>8</v>
      </c>
      <c r="N9" s="197">
        <v>9</v>
      </c>
      <c r="O9" s="197">
        <v>10</v>
      </c>
      <c r="P9" s="197">
        <v>11</v>
      </c>
      <c r="Q9" s="197">
        <v>12</v>
      </c>
      <c r="R9" s="197">
        <v>13</v>
      </c>
      <c r="S9" s="197">
        <v>14</v>
      </c>
      <c r="T9" s="197"/>
      <c r="U9" s="197"/>
      <c r="V9" s="197"/>
      <c r="W9" s="197">
        <v>15</v>
      </c>
      <c r="X9" s="197">
        <v>16</v>
      </c>
      <c r="Y9" s="197">
        <v>17</v>
      </c>
      <c r="Z9" s="197">
        <v>18</v>
      </c>
      <c r="AA9" s="197">
        <v>19</v>
      </c>
      <c r="AB9" s="197">
        <v>20</v>
      </c>
      <c r="AC9" s="197">
        <v>21</v>
      </c>
      <c r="AD9" s="197"/>
      <c r="AE9" s="197"/>
      <c r="AF9" s="197"/>
      <c r="AG9" s="197">
        <v>22</v>
      </c>
      <c r="AH9" s="197">
        <v>23</v>
      </c>
      <c r="AI9" s="197">
        <v>24</v>
      </c>
      <c r="AJ9" s="197">
        <v>25</v>
      </c>
      <c r="AK9" s="197">
        <v>26</v>
      </c>
      <c r="AL9" s="197">
        <v>27</v>
      </c>
      <c r="AM9" s="197">
        <v>28</v>
      </c>
      <c r="AN9" s="197"/>
      <c r="AO9" s="197"/>
    </row>
    <row r="10" spans="2:41" ht="22.5" customHeight="1">
      <c r="B10" s="194"/>
      <c r="C10" s="285" t="str">
        <f aca="true" t="shared" si="0" ref="C10:I10">AC30</f>
        <v>今村　哲也</v>
      </c>
      <c r="D10" s="275" t="str">
        <f t="shared" si="0"/>
        <v>加藤　秀万</v>
      </c>
      <c r="E10" s="275" t="str">
        <f t="shared" si="0"/>
        <v>伊庭　保久</v>
      </c>
      <c r="F10" s="275" t="str">
        <f t="shared" si="0"/>
        <v>小山　久博</v>
      </c>
      <c r="G10" s="275" t="str">
        <f t="shared" si="0"/>
        <v>田附　裕次</v>
      </c>
      <c r="H10" s="275" t="str">
        <f t="shared" si="0"/>
        <v>金光　隆男</v>
      </c>
      <c r="I10" s="275" t="str">
        <f t="shared" si="0"/>
        <v>森田由佳里</v>
      </c>
      <c r="J10" s="278"/>
      <c r="K10" s="24"/>
      <c r="L10" s="194"/>
      <c r="M10" s="281" t="str">
        <f aca="true" t="shared" si="1" ref="M10:S10">C10</f>
        <v>今村　哲也</v>
      </c>
      <c r="N10" s="275" t="str">
        <f t="shared" si="1"/>
        <v>加藤　秀万</v>
      </c>
      <c r="O10" s="275" t="str">
        <f t="shared" si="1"/>
        <v>伊庭　保久</v>
      </c>
      <c r="P10" s="275" t="str">
        <f t="shared" si="1"/>
        <v>小山　久博</v>
      </c>
      <c r="Q10" s="275" t="str">
        <f t="shared" si="1"/>
        <v>田附　裕次</v>
      </c>
      <c r="R10" s="275" t="str">
        <f t="shared" si="1"/>
        <v>金光　隆男</v>
      </c>
      <c r="S10" s="275" t="str">
        <f t="shared" si="1"/>
        <v>森田由佳里</v>
      </c>
      <c r="T10" s="278"/>
      <c r="U10" s="24"/>
      <c r="V10" s="194"/>
      <c r="W10" s="281" t="str">
        <f aca="true" t="shared" si="2" ref="W10:AC10">M10</f>
        <v>今村　哲也</v>
      </c>
      <c r="X10" s="275" t="str">
        <f t="shared" si="2"/>
        <v>加藤　秀万</v>
      </c>
      <c r="Y10" s="275" t="str">
        <f t="shared" si="2"/>
        <v>伊庭　保久</v>
      </c>
      <c r="Z10" s="275" t="str">
        <f t="shared" si="2"/>
        <v>小山　久博</v>
      </c>
      <c r="AA10" s="275" t="str">
        <f t="shared" si="2"/>
        <v>田附　裕次</v>
      </c>
      <c r="AB10" s="275" t="str">
        <f t="shared" si="2"/>
        <v>金光　隆男</v>
      </c>
      <c r="AC10" s="275" t="str">
        <f t="shared" si="2"/>
        <v>森田由佳里</v>
      </c>
      <c r="AD10" s="278"/>
      <c r="AE10" s="24"/>
      <c r="AF10" s="194"/>
      <c r="AG10" s="281" t="str">
        <f aca="true" t="shared" si="3" ref="AG10:AM10">W10</f>
        <v>今村　哲也</v>
      </c>
      <c r="AH10" s="275" t="str">
        <f t="shared" si="3"/>
        <v>加藤　秀万</v>
      </c>
      <c r="AI10" s="275" t="str">
        <f t="shared" si="3"/>
        <v>伊庭　保久</v>
      </c>
      <c r="AJ10" s="275" t="str">
        <f t="shared" si="3"/>
        <v>小山　久博</v>
      </c>
      <c r="AK10" s="275" t="str">
        <f t="shared" si="3"/>
        <v>田附　裕次</v>
      </c>
      <c r="AL10" s="275" t="str">
        <f t="shared" si="3"/>
        <v>金光　隆男</v>
      </c>
      <c r="AM10" s="275" t="str">
        <f t="shared" si="3"/>
        <v>森田由佳里</v>
      </c>
      <c r="AN10" s="278"/>
      <c r="AO10" s="24"/>
    </row>
    <row r="11" spans="2:41" ht="22.5" customHeight="1">
      <c r="B11" s="195"/>
      <c r="C11" s="286"/>
      <c r="D11" s="276"/>
      <c r="E11" s="276"/>
      <c r="F11" s="276"/>
      <c r="G11" s="276"/>
      <c r="H11" s="276"/>
      <c r="I11" s="276"/>
      <c r="J11" s="279"/>
      <c r="K11" s="25"/>
      <c r="L11" s="195"/>
      <c r="M11" s="282"/>
      <c r="N11" s="276"/>
      <c r="O11" s="276"/>
      <c r="P11" s="276"/>
      <c r="Q11" s="276"/>
      <c r="R11" s="276"/>
      <c r="S11" s="276"/>
      <c r="T11" s="279"/>
      <c r="U11" s="25"/>
      <c r="V11" s="195"/>
      <c r="W11" s="282"/>
      <c r="X11" s="276"/>
      <c r="Y11" s="276"/>
      <c r="Z11" s="276"/>
      <c r="AA11" s="276"/>
      <c r="AB11" s="276"/>
      <c r="AC11" s="276"/>
      <c r="AD11" s="279"/>
      <c r="AE11" s="25"/>
      <c r="AF11" s="195"/>
      <c r="AG11" s="282"/>
      <c r="AH11" s="276"/>
      <c r="AI11" s="276"/>
      <c r="AJ11" s="276"/>
      <c r="AK11" s="276"/>
      <c r="AL11" s="276"/>
      <c r="AM11" s="276"/>
      <c r="AN11" s="279"/>
      <c r="AO11" s="25"/>
    </row>
    <row r="12" spans="2:41" ht="22.5" customHeight="1">
      <c r="B12" s="195"/>
      <c r="C12" s="287"/>
      <c r="D12" s="277"/>
      <c r="E12" s="277"/>
      <c r="F12" s="277"/>
      <c r="G12" s="277"/>
      <c r="H12" s="277"/>
      <c r="I12" s="277"/>
      <c r="J12" s="280"/>
      <c r="K12" s="26"/>
      <c r="L12" s="195"/>
      <c r="M12" s="283"/>
      <c r="N12" s="277"/>
      <c r="O12" s="277"/>
      <c r="P12" s="277"/>
      <c r="Q12" s="277"/>
      <c r="R12" s="277"/>
      <c r="S12" s="277"/>
      <c r="T12" s="280"/>
      <c r="U12" s="26">
        <f>IF(K13="","",K13+U13)</f>
        <v>9</v>
      </c>
      <c r="V12" s="195"/>
      <c r="W12" s="283"/>
      <c r="X12" s="277"/>
      <c r="Y12" s="277"/>
      <c r="Z12" s="277"/>
      <c r="AA12" s="277"/>
      <c r="AB12" s="277"/>
      <c r="AC12" s="277"/>
      <c r="AD12" s="280"/>
      <c r="AE12" s="26">
        <f>IF(U12="","",U12+AE13)</f>
        <v>12</v>
      </c>
      <c r="AF12" s="195"/>
      <c r="AG12" s="283"/>
      <c r="AH12" s="277"/>
      <c r="AI12" s="277"/>
      <c r="AJ12" s="277"/>
      <c r="AK12" s="277"/>
      <c r="AL12" s="277"/>
      <c r="AM12" s="277"/>
      <c r="AN12" s="280"/>
      <c r="AO12" s="26">
        <f>IF(AE12="","",AE12+AO13)</f>
        <v>16</v>
      </c>
    </row>
    <row r="13" spans="2:41" ht="22.5" customHeight="1">
      <c r="B13" s="308">
        <v>1</v>
      </c>
      <c r="C13" s="28" t="str">
        <f>IF(L33="","",IF(L33&lt;180,"×","○"))</f>
        <v>○</v>
      </c>
      <c r="D13" s="28" t="str">
        <f>IF(M34="","",IF(M34&lt;180,"×","○"))</f>
        <v>×</v>
      </c>
      <c r="E13" s="28" t="str">
        <f>IF(N35="","",IF(N35&lt;180,"×","○"))</f>
        <v>○</v>
      </c>
      <c r="F13" s="28" t="str">
        <f>IF(O36="","",IF(O36&lt;180,"×","○"))</f>
        <v>○</v>
      </c>
      <c r="G13" s="28" t="str">
        <f>IF(P37="","",IF(P37&lt;180,"×","○"))</f>
        <v>○</v>
      </c>
      <c r="H13" s="28" t="str">
        <f>IF(Q38="","",IF(Q38&lt;180,"×","○"))</f>
        <v>×</v>
      </c>
      <c r="I13" s="28" t="str">
        <f>IF(R39="","",IF(R39&lt;180,"×","○"))</f>
        <v>○</v>
      </c>
      <c r="J13" s="192">
        <f>IF(S40="","",IF(S40&lt;180,"×","○"))</f>
      </c>
      <c r="K13" s="30">
        <v>5</v>
      </c>
      <c r="L13" s="308">
        <v>2</v>
      </c>
      <c r="M13" s="27" t="str">
        <f>IF(M33="","",IF(M33&lt;180,"×","○"))</f>
        <v>○</v>
      </c>
      <c r="N13" s="28" t="str">
        <f>IF(N34="","",IF(N34&lt;180,"×","○"))</f>
        <v>○</v>
      </c>
      <c r="O13" s="28" t="str">
        <f>IF(O35="","",IF(O35&lt;180,"×","○"))</f>
        <v>×</v>
      </c>
      <c r="P13" s="28" t="str">
        <f>IF(P36="","",IF(P36&lt;180,"×","○"))</f>
        <v>×</v>
      </c>
      <c r="Q13" s="28" t="str">
        <f>IF(Q37="","",IF(Q37&lt;180,"×","○"))</f>
        <v>○</v>
      </c>
      <c r="R13" s="28" t="str">
        <f>IF(R38="","",IF(R38&lt;180,"×","○"))</f>
        <v>○</v>
      </c>
      <c r="S13" s="28" t="str">
        <f>IF(L39="","",IF(L39&lt;180,"×","○"))</f>
        <v>×</v>
      </c>
      <c r="T13" s="29">
        <f>IF(L40="","",IF(L40&lt;180,"×","○"))</f>
      </c>
      <c r="U13" s="30">
        <v>4</v>
      </c>
      <c r="V13" s="308">
        <v>3</v>
      </c>
      <c r="W13" s="27" t="str">
        <f>IF(N33="","",IF(N33&lt;180,"×","○"))</f>
        <v>○</v>
      </c>
      <c r="X13" s="28" t="str">
        <f>IF(O34="","",IF(O34&lt;180,"×","○"))</f>
        <v>○</v>
      </c>
      <c r="Y13" s="28" t="str">
        <f>IF(P35="","",IF(P35&lt;180,"×","○"))</f>
        <v>×</v>
      </c>
      <c r="Z13" s="28" t="str">
        <f>IF(Q36="","",IF(Q36&lt;180,"×","○"))</f>
        <v>×</v>
      </c>
      <c r="AA13" s="28" t="str">
        <f>IF(R37="","",IF(R37&lt;180,"×","○"))</f>
        <v>○</v>
      </c>
      <c r="AB13" s="28" t="str">
        <f>IF(M38="","",IF(M38&lt;180,"×","○"))</f>
        <v>×</v>
      </c>
      <c r="AC13" s="28" t="str">
        <f>IF(L39="","",IF(L39&lt;180,"×","○"))</f>
        <v>×</v>
      </c>
      <c r="AD13" s="29">
        <f>IF(M40="","",IF(M40&lt;180,"×","○"))</f>
      </c>
      <c r="AE13" s="30">
        <v>3</v>
      </c>
      <c r="AF13" s="308">
        <v>4</v>
      </c>
      <c r="AG13" s="27" t="str">
        <f>IF(O33="","",IF(O33&lt;180,"×","○"))</f>
        <v>○</v>
      </c>
      <c r="AH13" s="28" t="str">
        <f>IF(P34="","",IF(P34&lt;180,"×","○"))</f>
        <v>×</v>
      </c>
      <c r="AI13" s="28" t="str">
        <f>IF(Q35="","",IF(Q35&lt;180,"×","○"))</f>
        <v>×</v>
      </c>
      <c r="AJ13" s="28" t="str">
        <f>IF(R36="","",IF(R36&lt;180,"×","○"))</f>
        <v>○</v>
      </c>
      <c r="AK13" s="28" t="str">
        <f>IF(L37="","",IF(L37&lt;180,"×","○"))</f>
        <v>×</v>
      </c>
      <c r="AL13" s="28" t="str">
        <f>IF(L38="","",IF(L38&lt;180,"×","○"))</f>
        <v>○</v>
      </c>
      <c r="AM13" s="28" t="str">
        <f>IF(M39="","",IF(M39&lt;180,"×","○"))</f>
        <v>○</v>
      </c>
      <c r="AN13" s="29">
        <f>IF(N40="","",IF(N40&lt;180,"×","○"))</f>
      </c>
      <c r="AO13" s="30">
        <v>4</v>
      </c>
    </row>
    <row r="14" spans="2:41" ht="22.5" customHeight="1">
      <c r="B14" s="308"/>
      <c r="C14" s="32" t="str">
        <f>IF(L33="","",IF(L33&lt;180,"○","×"))</f>
        <v>×</v>
      </c>
      <c r="D14" s="32" t="str">
        <f>IF(M34="","",IF(M34&lt;180,"○","×"))</f>
        <v>○</v>
      </c>
      <c r="E14" s="32" t="str">
        <f>IF(N35="","",IF(N35&lt;180,"○","×"))</f>
        <v>×</v>
      </c>
      <c r="F14" s="32" t="str">
        <f>IF(O36="","",IF(O36&lt;180,"○","×"))</f>
        <v>×</v>
      </c>
      <c r="G14" s="32" t="str">
        <f>IF(P37="","",IF(P37&lt;180,"○","×"))</f>
        <v>×</v>
      </c>
      <c r="H14" s="32" t="str">
        <f>IF(Q38="","",IF(Q38&lt;180,"○","×"))</f>
        <v>○</v>
      </c>
      <c r="I14" s="32" t="str">
        <f>IF(R39="","",IF(R39&lt;180,"○","×"))</f>
        <v>×</v>
      </c>
      <c r="J14" s="193">
        <f>IF(S40="","",IF(S40&lt;180,"○","×"))</f>
      </c>
      <c r="K14" s="30">
        <v>2</v>
      </c>
      <c r="L14" s="308"/>
      <c r="M14" s="31" t="str">
        <f>IF(M33="","",IF(M33&lt;180,"○","×"))</f>
        <v>×</v>
      </c>
      <c r="N14" s="32" t="str">
        <f>IF(N34="","",IF(N34&lt;180,"○","×"))</f>
        <v>×</v>
      </c>
      <c r="O14" s="32" t="str">
        <f>IF(O35="","",IF(O35&lt;180,"○","×"))</f>
        <v>○</v>
      </c>
      <c r="P14" s="32" t="str">
        <f>IF(P36="","",IF(P36&lt;180,"○","×"))</f>
        <v>○</v>
      </c>
      <c r="Q14" s="32" t="str">
        <f>IF(Q37="","",IF(Q37&lt;180,"○","×"))</f>
        <v>×</v>
      </c>
      <c r="R14" s="32" t="str">
        <f>IF(R38="","",IF(R38&lt;180,"○","×"))</f>
        <v>×</v>
      </c>
      <c r="S14" s="32" t="str">
        <f>IF(L39="","",IF(L39&lt;180,"○","×"))</f>
        <v>○</v>
      </c>
      <c r="T14" s="33">
        <f>IF(L40="","",IF(L40&lt;180,"○","×"))</f>
      </c>
      <c r="U14" s="30">
        <v>3</v>
      </c>
      <c r="V14" s="308"/>
      <c r="W14" s="35" t="str">
        <f>IF(N33="","",IF(N33&lt;180,"○","×"))</f>
        <v>×</v>
      </c>
      <c r="X14" s="36" t="str">
        <f>IF(O34="","",IF(O34&lt;180,"○","×"))</f>
        <v>×</v>
      </c>
      <c r="Y14" s="36" t="str">
        <f>IF(P35="","",IF(P35&lt;180,"○","×"))</f>
        <v>○</v>
      </c>
      <c r="Z14" s="36" t="str">
        <f>IF(Q36="","",IF(Q36&lt;180,"○","×"))</f>
        <v>○</v>
      </c>
      <c r="AA14" s="36" t="str">
        <f>IF(R37="","",IF(R37&lt;180,"○","×"))</f>
        <v>×</v>
      </c>
      <c r="AB14" s="36" t="str">
        <f>IF(M38="","",IF(M38&lt;180,"○","×"))</f>
        <v>○</v>
      </c>
      <c r="AC14" s="36" t="str">
        <f>IF(L39="","",IF(L39&lt;180,"○","×"))</f>
        <v>○</v>
      </c>
      <c r="AD14" s="37">
        <f>IF(M40="","",IF(M40&lt;180,"○","×"))</f>
      </c>
      <c r="AE14" s="30">
        <v>4</v>
      </c>
      <c r="AF14" s="308"/>
      <c r="AG14" s="35" t="str">
        <f>IF(O33="","",IF(O33&lt;180,"○","×"))</f>
        <v>×</v>
      </c>
      <c r="AH14" s="36" t="str">
        <f>IF(P34="","",IF(P34&lt;180,"○","×"))</f>
        <v>○</v>
      </c>
      <c r="AI14" s="36" t="str">
        <f>IF(Q35="","",IF(Q35&lt;180,"○","×"))</f>
        <v>○</v>
      </c>
      <c r="AJ14" s="36" t="str">
        <f>IF(R36="","",IF(R36&lt;180,"○","×"))</f>
        <v>×</v>
      </c>
      <c r="AK14" s="36" t="str">
        <f>IF(L37="","",IF(L37&lt;180,"○","×"))</f>
        <v>○</v>
      </c>
      <c r="AL14" s="36" t="str">
        <f>IF(L38="","",IF(L38&lt;180,"○","×"))</f>
        <v>×</v>
      </c>
      <c r="AM14" s="36" t="str">
        <f>IF(M39="","",IF(M39&lt;180,"○","×"))</f>
        <v>×</v>
      </c>
      <c r="AN14" s="37">
        <f>IF(N40="","",IF(N40&lt;180,"○","×"))</f>
      </c>
      <c r="AO14" s="30">
        <v>3</v>
      </c>
    </row>
    <row r="15" spans="2:41" ht="22.5" customHeight="1">
      <c r="B15" s="195"/>
      <c r="C15" s="284" t="str">
        <f aca="true" t="shared" si="4" ref="C15:I15">L30</f>
        <v>白戸　玲人</v>
      </c>
      <c r="D15" s="258" t="str">
        <f t="shared" si="4"/>
        <v>吉向　翔平</v>
      </c>
      <c r="E15" s="258" t="str">
        <f t="shared" si="4"/>
        <v>山田　晃司</v>
      </c>
      <c r="F15" s="258" t="str">
        <f t="shared" si="4"/>
        <v>斉藤　裕児</v>
      </c>
      <c r="G15" s="258" t="str">
        <f t="shared" si="4"/>
        <v>近藤　拓馬</v>
      </c>
      <c r="H15" s="258" t="str">
        <f t="shared" si="4"/>
        <v>植田　慎也</v>
      </c>
      <c r="I15" s="258" t="str">
        <f t="shared" si="4"/>
        <v>宮野　早織</v>
      </c>
      <c r="J15" s="263"/>
      <c r="K15" s="24"/>
      <c r="L15" s="195"/>
      <c r="M15" s="273" t="str">
        <f aca="true" t="shared" si="5" ref="M15:R15">D15</f>
        <v>吉向　翔平</v>
      </c>
      <c r="N15" s="289" t="str">
        <f t="shared" si="5"/>
        <v>山田　晃司</v>
      </c>
      <c r="O15" s="291" t="str">
        <f t="shared" si="5"/>
        <v>斉藤　裕児</v>
      </c>
      <c r="P15" s="291" t="str">
        <f t="shared" si="5"/>
        <v>近藤　拓馬</v>
      </c>
      <c r="Q15" s="291" t="str">
        <f t="shared" si="5"/>
        <v>植田　慎也</v>
      </c>
      <c r="R15" s="291" t="str">
        <f t="shared" si="5"/>
        <v>宮野　早織</v>
      </c>
      <c r="S15" s="257" t="str">
        <f>$C$15</f>
        <v>白戸　玲人</v>
      </c>
      <c r="T15" s="292"/>
      <c r="U15" s="24">
        <f>IF(K14="","",K14+U14)</f>
        <v>5</v>
      </c>
      <c r="V15" s="195"/>
      <c r="W15" s="288" t="str">
        <f aca="true" t="shared" si="6" ref="W15:AB15">N15</f>
        <v>山田　晃司</v>
      </c>
      <c r="X15" s="288" t="str">
        <f t="shared" si="6"/>
        <v>斉藤　裕児</v>
      </c>
      <c r="Y15" s="288" t="str">
        <f t="shared" si="6"/>
        <v>近藤　拓馬</v>
      </c>
      <c r="Z15" s="288" t="str">
        <f t="shared" si="6"/>
        <v>植田　慎也</v>
      </c>
      <c r="AA15" s="288" t="str">
        <f t="shared" si="6"/>
        <v>宮野　早織</v>
      </c>
      <c r="AB15" s="288" t="str">
        <f t="shared" si="6"/>
        <v>白戸　玲人</v>
      </c>
      <c r="AC15" s="288" t="str">
        <f>M15</f>
        <v>吉向　翔平</v>
      </c>
      <c r="AD15" s="300"/>
      <c r="AE15" s="24">
        <f>IF(U15="","",U15+AE14)</f>
        <v>9</v>
      </c>
      <c r="AF15" s="195"/>
      <c r="AG15" s="303" t="str">
        <f>X15</f>
        <v>斉藤　裕児</v>
      </c>
      <c r="AH15" s="299" t="str">
        <f>Y15</f>
        <v>近藤　拓馬</v>
      </c>
      <c r="AI15" s="299" t="str">
        <f>Z15</f>
        <v>植田　慎也</v>
      </c>
      <c r="AJ15" s="257" t="str">
        <f>AA15</f>
        <v>宮野　早織</v>
      </c>
      <c r="AK15" s="257" t="str">
        <f>$C$15</f>
        <v>白戸　玲人</v>
      </c>
      <c r="AL15" s="257" t="str">
        <f>$M$15</f>
        <v>吉向　翔平</v>
      </c>
      <c r="AM15" s="257" t="str">
        <f>$N$15</f>
        <v>山田　晃司</v>
      </c>
      <c r="AN15" s="292"/>
      <c r="AO15" s="24">
        <f>IF(AE15="","",AE15+AO14)</f>
        <v>12</v>
      </c>
    </row>
    <row r="16" spans="2:41" ht="22.5" customHeight="1">
      <c r="B16" s="195"/>
      <c r="C16" s="273"/>
      <c r="D16" s="258"/>
      <c r="E16" s="258"/>
      <c r="F16" s="258"/>
      <c r="G16" s="258"/>
      <c r="H16" s="258"/>
      <c r="I16" s="258"/>
      <c r="J16" s="263"/>
      <c r="K16" s="25"/>
      <c r="L16" s="195"/>
      <c r="M16" s="273"/>
      <c r="N16" s="289"/>
      <c r="O16" s="289"/>
      <c r="P16" s="289"/>
      <c r="Q16" s="289"/>
      <c r="R16" s="289"/>
      <c r="S16" s="258"/>
      <c r="T16" s="293"/>
      <c r="U16" s="25"/>
      <c r="V16" s="195"/>
      <c r="W16" s="289"/>
      <c r="X16" s="289"/>
      <c r="Y16" s="289"/>
      <c r="Z16" s="289"/>
      <c r="AA16" s="289"/>
      <c r="AB16" s="289"/>
      <c r="AC16" s="289"/>
      <c r="AD16" s="301"/>
      <c r="AE16" s="25"/>
      <c r="AF16" s="195"/>
      <c r="AG16" s="297"/>
      <c r="AH16" s="258"/>
      <c r="AI16" s="258"/>
      <c r="AJ16" s="258"/>
      <c r="AK16" s="258"/>
      <c r="AL16" s="258"/>
      <c r="AM16" s="258"/>
      <c r="AN16" s="293"/>
      <c r="AO16" s="25"/>
    </row>
    <row r="17" spans="2:41" ht="22.5" customHeight="1">
      <c r="B17" s="196"/>
      <c r="C17" s="274"/>
      <c r="D17" s="259"/>
      <c r="E17" s="259"/>
      <c r="F17" s="259"/>
      <c r="G17" s="259"/>
      <c r="H17" s="259"/>
      <c r="I17" s="259"/>
      <c r="J17" s="264"/>
      <c r="K17" s="26"/>
      <c r="L17" s="196"/>
      <c r="M17" s="274"/>
      <c r="N17" s="290"/>
      <c r="O17" s="290"/>
      <c r="P17" s="290"/>
      <c r="Q17" s="290"/>
      <c r="R17" s="290"/>
      <c r="S17" s="259"/>
      <c r="T17" s="294"/>
      <c r="U17" s="26"/>
      <c r="V17" s="196"/>
      <c r="W17" s="290"/>
      <c r="X17" s="290"/>
      <c r="Y17" s="290"/>
      <c r="Z17" s="290"/>
      <c r="AA17" s="290"/>
      <c r="AB17" s="290"/>
      <c r="AC17" s="290"/>
      <c r="AD17" s="302"/>
      <c r="AE17" s="26"/>
      <c r="AF17" s="196"/>
      <c r="AG17" s="298"/>
      <c r="AH17" s="259"/>
      <c r="AI17" s="259"/>
      <c r="AJ17" s="259"/>
      <c r="AK17" s="259"/>
      <c r="AL17" s="259"/>
      <c r="AM17" s="259"/>
      <c r="AN17" s="294"/>
      <c r="AO17" s="26"/>
    </row>
    <row r="18" ht="22.5" customHeight="1"/>
    <row r="19" spans="2:41" ht="22.5" customHeight="1">
      <c r="B19" s="197"/>
      <c r="C19" s="197">
        <v>29</v>
      </c>
      <c r="D19" s="197">
        <v>30</v>
      </c>
      <c r="E19" s="197">
        <v>31</v>
      </c>
      <c r="F19" s="197">
        <v>32</v>
      </c>
      <c r="G19" s="197">
        <v>33</v>
      </c>
      <c r="H19" s="197">
        <v>34</v>
      </c>
      <c r="I19" s="197">
        <v>35</v>
      </c>
      <c r="J19" s="197"/>
      <c r="K19" s="197"/>
      <c r="L19" s="197"/>
      <c r="M19" s="197">
        <v>36</v>
      </c>
      <c r="N19" s="197">
        <v>37</v>
      </c>
      <c r="O19" s="197">
        <v>38</v>
      </c>
      <c r="P19" s="197">
        <v>39</v>
      </c>
      <c r="Q19" s="197">
        <v>40</v>
      </c>
      <c r="R19" s="197">
        <v>41</v>
      </c>
      <c r="S19" s="197">
        <v>42</v>
      </c>
      <c r="T19" s="197"/>
      <c r="U19" s="197"/>
      <c r="V19" s="197"/>
      <c r="W19" s="197">
        <v>43</v>
      </c>
      <c r="X19" s="197">
        <v>44</v>
      </c>
      <c r="Y19" s="197">
        <v>45</v>
      </c>
      <c r="Z19" s="197">
        <v>46</v>
      </c>
      <c r="AA19" s="197">
        <v>47</v>
      </c>
      <c r="AB19" s="197">
        <v>48</v>
      </c>
      <c r="AC19" s="197">
        <v>49</v>
      </c>
      <c r="AD19" s="197"/>
      <c r="AE19" s="197"/>
      <c r="AF19" s="197"/>
      <c r="AG19" s="197"/>
      <c r="AH19" s="197"/>
      <c r="AI19" s="197"/>
      <c r="AJ19" s="197"/>
      <c r="AK19" s="197"/>
      <c r="AL19" s="197"/>
      <c r="AM19" s="197"/>
      <c r="AN19" s="197"/>
      <c r="AO19" s="197"/>
    </row>
    <row r="20" spans="2:41" ht="22.5" customHeight="1">
      <c r="B20" s="194"/>
      <c r="C20" s="281" t="str">
        <f>C10</f>
        <v>今村　哲也</v>
      </c>
      <c r="D20" s="275" t="str">
        <f aca="true" t="shared" si="7" ref="D20:I20">D10</f>
        <v>加藤　秀万</v>
      </c>
      <c r="E20" s="275" t="str">
        <f t="shared" si="7"/>
        <v>伊庭　保久</v>
      </c>
      <c r="F20" s="275" t="str">
        <f t="shared" si="7"/>
        <v>小山　久博</v>
      </c>
      <c r="G20" s="275" t="str">
        <f t="shared" si="7"/>
        <v>田附　裕次</v>
      </c>
      <c r="H20" s="275" t="str">
        <f t="shared" si="7"/>
        <v>金光　隆男</v>
      </c>
      <c r="I20" s="275" t="str">
        <f t="shared" si="7"/>
        <v>森田由佳里</v>
      </c>
      <c r="J20" s="278"/>
      <c r="K20" s="24"/>
      <c r="L20" s="194"/>
      <c r="M20" s="281" t="str">
        <f aca="true" t="shared" si="8" ref="M20:S20">C20</f>
        <v>今村　哲也</v>
      </c>
      <c r="N20" s="275" t="str">
        <f t="shared" si="8"/>
        <v>加藤　秀万</v>
      </c>
      <c r="O20" s="275" t="str">
        <f t="shared" si="8"/>
        <v>伊庭　保久</v>
      </c>
      <c r="P20" s="275" t="str">
        <f t="shared" si="8"/>
        <v>小山　久博</v>
      </c>
      <c r="Q20" s="275" t="str">
        <f t="shared" si="8"/>
        <v>田附　裕次</v>
      </c>
      <c r="R20" s="275" t="str">
        <f t="shared" si="8"/>
        <v>金光　隆男</v>
      </c>
      <c r="S20" s="275" t="str">
        <f t="shared" si="8"/>
        <v>森田由佳里</v>
      </c>
      <c r="T20" s="278"/>
      <c r="U20" s="24"/>
      <c r="V20" s="194"/>
      <c r="W20" s="281" t="str">
        <f aca="true" t="shared" si="9" ref="W20:AC20">M20</f>
        <v>今村　哲也</v>
      </c>
      <c r="X20" s="275" t="str">
        <f t="shared" si="9"/>
        <v>加藤　秀万</v>
      </c>
      <c r="Y20" s="275" t="str">
        <f t="shared" si="9"/>
        <v>伊庭　保久</v>
      </c>
      <c r="Z20" s="275" t="str">
        <f t="shared" si="9"/>
        <v>小山　久博</v>
      </c>
      <c r="AA20" s="275" t="str">
        <f t="shared" si="9"/>
        <v>田附　裕次</v>
      </c>
      <c r="AB20" s="275" t="str">
        <f t="shared" si="9"/>
        <v>金光　隆男</v>
      </c>
      <c r="AC20" s="275" t="str">
        <f t="shared" si="9"/>
        <v>森田由佳里</v>
      </c>
      <c r="AD20" s="278"/>
      <c r="AE20" s="24"/>
      <c r="AF20" s="204"/>
      <c r="AG20" s="295"/>
      <c r="AH20" s="295"/>
      <c r="AI20" s="295"/>
      <c r="AJ20" s="295"/>
      <c r="AK20" s="295"/>
      <c r="AL20" s="295"/>
      <c r="AM20" s="295"/>
      <c r="AN20" s="295"/>
      <c r="AO20" s="205"/>
    </row>
    <row r="21" spans="2:41" ht="22.5" customHeight="1">
      <c r="B21" s="195"/>
      <c r="C21" s="282"/>
      <c r="D21" s="276"/>
      <c r="E21" s="276"/>
      <c r="F21" s="276"/>
      <c r="G21" s="276"/>
      <c r="H21" s="276"/>
      <c r="I21" s="276"/>
      <c r="J21" s="279"/>
      <c r="K21" s="25"/>
      <c r="L21" s="195"/>
      <c r="M21" s="282"/>
      <c r="N21" s="276"/>
      <c r="O21" s="276"/>
      <c r="P21" s="276"/>
      <c r="Q21" s="276"/>
      <c r="R21" s="276"/>
      <c r="S21" s="276"/>
      <c r="T21" s="279"/>
      <c r="U21" s="25"/>
      <c r="V21" s="195"/>
      <c r="W21" s="282"/>
      <c r="X21" s="276"/>
      <c r="Y21" s="276"/>
      <c r="Z21" s="276"/>
      <c r="AA21" s="276"/>
      <c r="AB21" s="276"/>
      <c r="AC21" s="276"/>
      <c r="AD21" s="279"/>
      <c r="AE21" s="25"/>
      <c r="AF21" s="204"/>
      <c r="AG21" s="295"/>
      <c r="AH21" s="295"/>
      <c r="AI21" s="295"/>
      <c r="AJ21" s="295"/>
      <c r="AK21" s="295"/>
      <c r="AL21" s="295"/>
      <c r="AM21" s="295"/>
      <c r="AN21" s="295"/>
      <c r="AO21" s="205"/>
    </row>
    <row r="22" spans="2:41" ht="22.5" customHeight="1">
      <c r="B22" s="195"/>
      <c r="C22" s="283"/>
      <c r="D22" s="277"/>
      <c r="E22" s="277"/>
      <c r="F22" s="277"/>
      <c r="G22" s="277"/>
      <c r="H22" s="277"/>
      <c r="I22" s="277"/>
      <c r="J22" s="280"/>
      <c r="K22" s="26">
        <f>IF(AO12="","",AO12+K23)</f>
        <v>20</v>
      </c>
      <c r="L22" s="195"/>
      <c r="M22" s="283"/>
      <c r="N22" s="277"/>
      <c r="O22" s="277"/>
      <c r="P22" s="277"/>
      <c r="Q22" s="277"/>
      <c r="R22" s="277"/>
      <c r="S22" s="277"/>
      <c r="T22" s="280"/>
      <c r="U22" s="26">
        <f>IF(K22="","",K22+U23)</f>
        <v>26</v>
      </c>
      <c r="V22" s="195"/>
      <c r="W22" s="283"/>
      <c r="X22" s="277"/>
      <c r="Y22" s="277"/>
      <c r="Z22" s="277"/>
      <c r="AA22" s="277"/>
      <c r="AB22" s="277"/>
      <c r="AC22" s="277"/>
      <c r="AD22" s="280"/>
      <c r="AE22" s="26">
        <f>IF(U22="","",U22+AE23)</f>
        <v>26</v>
      </c>
      <c r="AF22" s="204"/>
      <c r="AG22" s="295"/>
      <c r="AH22" s="295"/>
      <c r="AI22" s="295"/>
      <c r="AJ22" s="295"/>
      <c r="AK22" s="295"/>
      <c r="AL22" s="295"/>
      <c r="AM22" s="295"/>
      <c r="AN22" s="295"/>
      <c r="AO22" s="205"/>
    </row>
    <row r="23" spans="2:41" ht="22.5" customHeight="1">
      <c r="B23" s="308">
        <v>5</v>
      </c>
      <c r="C23" s="27" t="str">
        <f>IF(P33="","",IF(P33&lt;180,"×","○"))</f>
        <v>○</v>
      </c>
      <c r="D23" s="28" t="str">
        <f>IF(Q34="","",IF(Q34&lt;180,"×","○"))</f>
        <v>×</v>
      </c>
      <c r="E23" s="28" t="str">
        <f>IF(R35="","",IF(R35&lt;180,"×","○"))</f>
        <v>○</v>
      </c>
      <c r="F23" s="28" t="str">
        <f>IF(L36="","",IF(L36&lt;180,"×","○"))</f>
        <v>×</v>
      </c>
      <c r="G23" s="28" t="str">
        <f>IF(M37="","",IF(M37&lt;180,"×","○"))</f>
        <v>○</v>
      </c>
      <c r="H23" s="28" t="str">
        <f>IF(M38="","",IF(M38&lt;180,"×","○"))</f>
        <v>×</v>
      </c>
      <c r="I23" s="28" t="str">
        <f>IF(O39="","",IF(O39&lt;180,"×","○"))</f>
        <v>×</v>
      </c>
      <c r="J23" s="29">
        <f>IF(O40="","",IF(O40&lt;180,"×","○"))</f>
      </c>
      <c r="K23" s="30">
        <v>4</v>
      </c>
      <c r="L23" s="308">
        <v>6</v>
      </c>
      <c r="M23" s="27" t="str">
        <f>IF(Q33="","",IF(Q33&lt;180,"×","○"))</f>
        <v>○</v>
      </c>
      <c r="N23" s="28" t="str">
        <f>IF(R34="","",IF(R34&lt;180,"×","○"))</f>
        <v>○</v>
      </c>
      <c r="O23" s="28" t="str">
        <f>IF(L35="","",IF(L35&lt;180,"×","○"))</f>
        <v>×</v>
      </c>
      <c r="P23" s="28" t="str">
        <f>IF(M36="","",IF(M36&lt;180,"×","○"))</f>
        <v>○</v>
      </c>
      <c r="Q23" s="28" t="str">
        <f>IF(N37="","",IF(N37&lt;180,"×","○"))</f>
        <v>○</v>
      </c>
      <c r="R23" s="28" t="str">
        <f>IF(O38="","",IF(O38&lt;180,"×","○"))</f>
        <v>○</v>
      </c>
      <c r="S23" s="28" t="str">
        <f>IF(P39="","",IF(P39&lt;180,"×","○"))</f>
        <v>○</v>
      </c>
      <c r="T23" s="29">
        <f>IF(P40="","",IF(P40&lt;180,"×","○"))</f>
      </c>
      <c r="U23" s="30">
        <v>6</v>
      </c>
      <c r="V23" s="308">
        <v>7</v>
      </c>
      <c r="W23" s="239">
        <f>IF(R33="","",IF(R33&lt;180,"×","○"))</f>
      </c>
      <c r="X23" s="240">
        <f>IF(L34="","",IF(L34&lt;180,"×","○"))</f>
      </c>
      <c r="Y23" s="240">
        <f>IF(M35="","",IF(M35&lt;180,"×","○"))</f>
      </c>
      <c r="Z23" s="240">
        <f>IF(N36="","",IF(N36&lt;180,"×","○"))</f>
      </c>
      <c r="AA23" s="240">
        <f>IF(O37="","",IF(O37&lt;180,"×","○"))</f>
      </c>
      <c r="AB23" s="240">
        <f>IF(P38="","",IF(P38&lt;180,"×","○"))</f>
      </c>
      <c r="AC23" s="240">
        <f>IF(Q39="","",IF(Q39&lt;180,"×","○"))</f>
      </c>
      <c r="AD23" s="241">
        <f>IF(Q40="","",IF(Q40&lt;180,"×","○"))</f>
      </c>
      <c r="AE23" s="30"/>
      <c r="AF23" s="304"/>
      <c r="AG23" s="94"/>
      <c r="AH23" s="94"/>
      <c r="AI23" s="94"/>
      <c r="AJ23" s="94"/>
      <c r="AK23" s="94"/>
      <c r="AL23" s="94"/>
      <c r="AM23" s="94"/>
      <c r="AN23" s="94"/>
      <c r="AO23" s="94"/>
    </row>
    <row r="24" spans="2:41" ht="22.5" customHeight="1">
      <c r="B24" s="308"/>
      <c r="C24" s="31" t="str">
        <f>IF(P33="","",IF(P33&lt;180,"○","×"))</f>
        <v>×</v>
      </c>
      <c r="D24" s="32" t="str">
        <f>IF(Q34="","",IF(Q34&lt;180,"○","×"))</f>
        <v>○</v>
      </c>
      <c r="E24" s="32" t="str">
        <f>IF(R35="","",IF(R35&lt;180,"○","×"))</f>
        <v>×</v>
      </c>
      <c r="F24" s="32" t="str">
        <f>IF(L36="","",IF(L36&lt;180,"○","×"))</f>
        <v>○</v>
      </c>
      <c r="G24" s="32" t="str">
        <f>IF(M37="","",IF(M37&lt;180,"○","×"))</f>
        <v>×</v>
      </c>
      <c r="H24" s="32" t="str">
        <f>IF(M38="","",IF(M38&lt;180,"○","×"))</f>
        <v>○</v>
      </c>
      <c r="I24" s="32" t="str">
        <f>IF(O39="","",IF(O39&lt;180,"○","×"))</f>
        <v>○</v>
      </c>
      <c r="J24" s="33">
        <f>IF(O40="","",IF(O40&lt;180,"○","×"))</f>
      </c>
      <c r="K24" s="30">
        <v>3</v>
      </c>
      <c r="L24" s="308"/>
      <c r="M24" s="35" t="str">
        <f>IF(Q33="","",IF(Q33&lt;180,"○","×"))</f>
        <v>×</v>
      </c>
      <c r="N24" s="36" t="str">
        <f>IF(R34="","",IF(R34&lt;180,"○","×"))</f>
        <v>×</v>
      </c>
      <c r="O24" s="36" t="str">
        <f>IF(L35="","",IF(L35&lt;180,"○","×"))</f>
        <v>○</v>
      </c>
      <c r="P24" s="36" t="str">
        <f>IF(M36="","",IF(M36&lt;180,"○","×"))</f>
        <v>×</v>
      </c>
      <c r="Q24" s="36" t="str">
        <f>IF(N37="","",IF(N37&lt;180,"○","×"))</f>
        <v>×</v>
      </c>
      <c r="R24" s="36" t="str">
        <f>IF(O38="","",IF(O38&lt;180,"○","×"))</f>
        <v>×</v>
      </c>
      <c r="S24" s="36" t="str">
        <f>IF(P39="","",IF(P39&lt;180,"○","×"))</f>
        <v>×</v>
      </c>
      <c r="T24" s="37">
        <f>IF(P40="","",IF(P40&lt;180,"○","×"))</f>
      </c>
      <c r="U24" s="30">
        <v>1</v>
      </c>
      <c r="V24" s="308"/>
      <c r="W24" s="242">
        <f>IF(R33="","",IF(R33&lt;180,"○","×"))</f>
      </c>
      <c r="X24" s="243">
        <f>IF(L34="","",IF(L34&lt;180,"○","×"))</f>
      </c>
      <c r="Y24" s="243">
        <f>IF(M35="","",IF(M35&lt;180,"○","×"))</f>
      </c>
      <c r="Z24" s="243">
        <f>IF(N36="","",IF(N36&lt;180,"○","×"))</f>
      </c>
      <c r="AA24" s="243">
        <f>IF(O37="","",IF(O37&lt;180,"○","×"))</f>
      </c>
      <c r="AB24" s="243">
        <f>IF(P38="","",IF(P38&lt;180,"○","×"))</f>
      </c>
      <c r="AC24" s="243">
        <f>IF(Q39="","",IF(Q39&lt;180,"○","×"))</f>
      </c>
      <c r="AD24" s="244">
        <f>IF(Q40="","",IF(Q40&lt;180,"○","×"))</f>
      </c>
      <c r="AE24" s="30"/>
      <c r="AF24" s="304"/>
      <c r="AG24" s="94"/>
      <c r="AH24" s="94"/>
      <c r="AI24" s="94"/>
      <c r="AJ24" s="94"/>
      <c r="AK24" s="94"/>
      <c r="AL24" s="94"/>
      <c r="AM24" s="94"/>
      <c r="AN24" s="94"/>
      <c r="AO24" s="94"/>
    </row>
    <row r="25" spans="2:41" ht="22.5" customHeight="1">
      <c r="B25" s="195"/>
      <c r="C25" s="303" t="str">
        <f>G15</f>
        <v>近藤　拓馬</v>
      </c>
      <c r="D25" s="257" t="str">
        <f>H15</f>
        <v>植田　慎也</v>
      </c>
      <c r="E25" s="257" t="str">
        <f>I15</f>
        <v>宮野　早織</v>
      </c>
      <c r="F25" s="257" t="str">
        <f>$C$15</f>
        <v>白戸　玲人</v>
      </c>
      <c r="G25" s="257" t="str">
        <f>$D$15</f>
        <v>吉向　翔平</v>
      </c>
      <c r="H25" s="257" t="str">
        <f>$E$15</f>
        <v>山田　晃司</v>
      </c>
      <c r="I25" s="257" t="str">
        <f>$F$15</f>
        <v>斉藤　裕児</v>
      </c>
      <c r="J25" s="292"/>
      <c r="K25" s="24">
        <f>IF(AO15="","",AO15+K24)</f>
        <v>15</v>
      </c>
      <c r="L25" s="195"/>
      <c r="M25" s="297" t="str">
        <f>Q15</f>
        <v>植田　慎也</v>
      </c>
      <c r="N25" s="257" t="str">
        <f>R15</f>
        <v>宮野　早織</v>
      </c>
      <c r="O25" s="257" t="str">
        <f>$C$15</f>
        <v>白戸　玲人</v>
      </c>
      <c r="P25" s="257" t="str">
        <f>$M$15</f>
        <v>吉向　翔平</v>
      </c>
      <c r="Q25" s="257" t="str">
        <f>$N$15</f>
        <v>山田　晃司</v>
      </c>
      <c r="R25" s="257" t="str">
        <f>$O$15</f>
        <v>斉藤　裕児</v>
      </c>
      <c r="S25" s="257" t="str">
        <f>$G$15</f>
        <v>近藤　拓馬</v>
      </c>
      <c r="T25" s="293"/>
      <c r="U25" s="24">
        <f>IF(K25="","",K25+U24)</f>
        <v>16</v>
      </c>
      <c r="V25" s="195"/>
      <c r="W25" s="296" t="str">
        <f>AA15</f>
        <v>宮野　早織</v>
      </c>
      <c r="X25" s="257" t="str">
        <f>$C$15</f>
        <v>白戸　玲人</v>
      </c>
      <c r="Y25" s="309" t="str">
        <f>$D$15</f>
        <v>吉向　翔平</v>
      </c>
      <c r="Z25" s="257" t="str">
        <f>$W$15</f>
        <v>山田　晃司</v>
      </c>
      <c r="AA25" s="257" t="str">
        <f>$X$15</f>
        <v>斉藤　裕児</v>
      </c>
      <c r="AB25" s="257" t="str">
        <f>$P$15</f>
        <v>近藤　拓馬</v>
      </c>
      <c r="AC25" s="257" t="str">
        <f>$H$15</f>
        <v>植田　慎也</v>
      </c>
      <c r="AD25" s="293"/>
      <c r="AE25" s="24">
        <f>IF(U25="","",U25+AE24)</f>
        <v>16</v>
      </c>
      <c r="AF25" s="204"/>
      <c r="AG25" s="295"/>
      <c r="AH25" s="295"/>
      <c r="AI25" s="295"/>
      <c r="AJ25" s="295"/>
      <c r="AK25" s="295"/>
      <c r="AL25" s="295"/>
      <c r="AM25" s="295"/>
      <c r="AN25" s="295"/>
      <c r="AO25" s="205"/>
    </row>
    <row r="26" spans="2:41" ht="22.5" customHeight="1">
      <c r="B26" s="195"/>
      <c r="C26" s="297"/>
      <c r="D26" s="258"/>
      <c r="E26" s="258"/>
      <c r="F26" s="258"/>
      <c r="G26" s="258"/>
      <c r="H26" s="258"/>
      <c r="I26" s="258"/>
      <c r="J26" s="293"/>
      <c r="K26" s="25"/>
      <c r="L26" s="195"/>
      <c r="M26" s="297"/>
      <c r="N26" s="258"/>
      <c r="O26" s="258"/>
      <c r="P26" s="258"/>
      <c r="Q26" s="258"/>
      <c r="R26" s="258"/>
      <c r="S26" s="258"/>
      <c r="T26" s="293"/>
      <c r="U26" s="25"/>
      <c r="V26" s="195"/>
      <c r="W26" s="297"/>
      <c r="X26" s="258"/>
      <c r="Y26" s="310"/>
      <c r="Z26" s="258"/>
      <c r="AA26" s="258"/>
      <c r="AB26" s="258"/>
      <c r="AC26" s="258"/>
      <c r="AD26" s="293"/>
      <c r="AE26" s="25"/>
      <c r="AF26" s="204"/>
      <c r="AG26" s="295"/>
      <c r="AH26" s="295"/>
      <c r="AI26" s="295"/>
      <c r="AJ26" s="295"/>
      <c r="AK26" s="295"/>
      <c r="AL26" s="295"/>
      <c r="AM26" s="295"/>
      <c r="AN26" s="295"/>
      <c r="AO26" s="205"/>
    </row>
    <row r="27" spans="2:41" ht="22.5" customHeight="1">
      <c r="B27" s="196"/>
      <c r="C27" s="298"/>
      <c r="D27" s="259"/>
      <c r="E27" s="259"/>
      <c r="F27" s="259"/>
      <c r="G27" s="259"/>
      <c r="H27" s="259"/>
      <c r="I27" s="259"/>
      <c r="J27" s="294"/>
      <c r="K27" s="26"/>
      <c r="L27" s="196"/>
      <c r="M27" s="298"/>
      <c r="N27" s="259"/>
      <c r="O27" s="259"/>
      <c r="P27" s="259"/>
      <c r="Q27" s="259"/>
      <c r="R27" s="259"/>
      <c r="S27" s="259"/>
      <c r="T27" s="294"/>
      <c r="U27" s="26"/>
      <c r="V27" s="196"/>
      <c r="W27" s="298"/>
      <c r="X27" s="259"/>
      <c r="Y27" s="311"/>
      <c r="Z27" s="259"/>
      <c r="AA27" s="259"/>
      <c r="AB27" s="259"/>
      <c r="AC27" s="259"/>
      <c r="AD27" s="294"/>
      <c r="AE27" s="26"/>
      <c r="AF27" s="204"/>
      <c r="AG27" s="295"/>
      <c r="AH27" s="295"/>
      <c r="AI27" s="295"/>
      <c r="AJ27" s="295"/>
      <c r="AK27" s="295"/>
      <c r="AL27" s="295"/>
      <c r="AM27" s="295"/>
      <c r="AN27" s="295"/>
      <c r="AO27" s="205"/>
    </row>
    <row r="28" spans="2:24" ht="22.5" customHeight="1">
      <c r="B28" s="38"/>
      <c r="C28" s="39"/>
      <c r="D28" s="39"/>
      <c r="E28" s="39"/>
      <c r="F28" s="39"/>
      <c r="H28" s="39"/>
      <c r="I28" s="39"/>
      <c r="J28" s="39"/>
      <c r="K28" s="39"/>
      <c r="L28" s="38"/>
      <c r="M28" s="39"/>
      <c r="N28" s="39"/>
      <c r="O28" s="39"/>
      <c r="P28" s="39"/>
      <c r="Q28" s="39"/>
      <c r="R28" s="39"/>
      <c r="S28" s="39"/>
      <c r="T28" s="39"/>
      <c r="U28" s="39"/>
      <c r="V28" s="38"/>
      <c r="W28" s="39"/>
      <c r="X28" s="39"/>
    </row>
    <row r="29" spans="2:41" ht="22.5" customHeight="1">
      <c r="B29" s="337" t="str">
        <f>'☆登録touroku'!C20</f>
        <v>京都</v>
      </c>
      <c r="C29" s="337"/>
      <c r="D29" s="338" t="s">
        <v>3</v>
      </c>
      <c r="E29" s="338"/>
      <c r="F29" s="332" t="str">
        <f>'☆登録touroku'!E20</f>
        <v>奈良</v>
      </c>
      <c r="G29" s="332"/>
      <c r="L29" s="197">
        <v>1</v>
      </c>
      <c r="M29" s="197">
        <v>2</v>
      </c>
      <c r="N29" s="197">
        <v>3</v>
      </c>
      <c r="O29" s="197">
        <v>4</v>
      </c>
      <c r="P29" s="197">
        <v>5</v>
      </c>
      <c r="Q29" s="197">
        <v>6</v>
      </c>
      <c r="R29" s="197">
        <v>7</v>
      </c>
      <c r="S29" s="197">
        <v>8</v>
      </c>
      <c r="T29" s="256" t="s">
        <v>163</v>
      </c>
      <c r="U29" s="256"/>
      <c r="V29" s="256"/>
      <c r="W29" s="256">
        <f>IF(T41="","",T41*180+V41)</f>
        <v>4680</v>
      </c>
      <c r="X29" s="256"/>
      <c r="Y29" s="197"/>
      <c r="Z29" s="197"/>
      <c r="AA29" s="197"/>
      <c r="AB29" s="197"/>
      <c r="AC29" s="197">
        <v>1</v>
      </c>
      <c r="AD29" s="197">
        <v>2</v>
      </c>
      <c r="AE29" s="197">
        <v>3</v>
      </c>
      <c r="AF29" s="197">
        <v>4</v>
      </c>
      <c r="AG29" s="197">
        <v>5</v>
      </c>
      <c r="AH29" s="197">
        <v>6</v>
      </c>
      <c r="AI29" s="197">
        <v>7</v>
      </c>
      <c r="AJ29" s="197">
        <v>8</v>
      </c>
      <c r="AK29" s="256" t="s">
        <v>163</v>
      </c>
      <c r="AL29" s="256"/>
      <c r="AM29" s="256"/>
      <c r="AN29" s="256">
        <f>IF(AK41="","",AK41*180+AM41)</f>
        <v>2880</v>
      </c>
      <c r="AO29" s="256"/>
    </row>
    <row r="30" spans="1:41" ht="22.5" customHeight="1">
      <c r="A30" s="23"/>
      <c r="B30" s="306" t="s">
        <v>118</v>
      </c>
      <c r="C30" s="333"/>
      <c r="D30" s="40" t="s">
        <v>117</v>
      </c>
      <c r="E30" s="305" t="s">
        <v>119</v>
      </c>
      <c r="F30" s="333"/>
      <c r="G30" s="41" t="s">
        <v>117</v>
      </c>
      <c r="H30" s="23"/>
      <c r="I30" s="318"/>
      <c r="J30" s="319"/>
      <c r="K30" s="320"/>
      <c r="L30" s="272" t="str">
        <f>'☆登録touroku'!E21</f>
        <v>白戸　玲人</v>
      </c>
      <c r="M30" s="257" t="str">
        <f>'☆登録touroku'!E22</f>
        <v>吉向　翔平</v>
      </c>
      <c r="N30" s="257" t="str">
        <f>'☆登録touroku'!E23</f>
        <v>山田　晃司</v>
      </c>
      <c r="O30" s="257" t="str">
        <f>'☆登録touroku'!E24</f>
        <v>斉藤　裕児</v>
      </c>
      <c r="P30" s="257" t="str">
        <f>'☆登録touroku'!E25</f>
        <v>近藤　拓馬</v>
      </c>
      <c r="Q30" s="257" t="str">
        <f>'☆登録touroku'!E26</f>
        <v>植田　慎也</v>
      </c>
      <c r="R30" s="257" t="str">
        <f>'☆登録touroku'!E27</f>
        <v>宮野　早織</v>
      </c>
      <c r="S30" s="262"/>
      <c r="T30" s="265" t="s">
        <v>4</v>
      </c>
      <c r="U30" s="260" t="s">
        <v>5</v>
      </c>
      <c r="V30" s="260" t="s">
        <v>6</v>
      </c>
      <c r="W30" s="260" t="s">
        <v>7</v>
      </c>
      <c r="X30" s="269" t="s">
        <v>8</v>
      </c>
      <c r="Z30" s="318"/>
      <c r="AA30" s="319"/>
      <c r="AB30" s="320"/>
      <c r="AC30" s="281" t="str">
        <f>I33</f>
        <v>今村　哲也</v>
      </c>
      <c r="AD30" s="312" t="str">
        <f>I34</f>
        <v>加藤　秀万</v>
      </c>
      <c r="AE30" s="312" t="str">
        <f>I35</f>
        <v>伊庭　保久</v>
      </c>
      <c r="AF30" s="312" t="str">
        <f>I36</f>
        <v>小山　久博</v>
      </c>
      <c r="AG30" s="312" t="str">
        <f>I37</f>
        <v>田附　裕次</v>
      </c>
      <c r="AH30" s="312" t="str">
        <f>I38</f>
        <v>金光　隆男</v>
      </c>
      <c r="AI30" s="312" t="str">
        <f>I39</f>
        <v>森田由佳里</v>
      </c>
      <c r="AJ30" s="315"/>
      <c r="AK30" s="265" t="s">
        <v>84</v>
      </c>
      <c r="AL30" s="260" t="s">
        <v>85</v>
      </c>
      <c r="AM30" s="260" t="s">
        <v>6</v>
      </c>
      <c r="AN30" s="260" t="s">
        <v>7</v>
      </c>
      <c r="AO30" s="269" t="s">
        <v>86</v>
      </c>
    </row>
    <row r="31" spans="1:41" ht="22.5" customHeight="1">
      <c r="A31" s="23"/>
      <c r="B31" s="334" t="s">
        <v>171</v>
      </c>
      <c r="C31" s="335"/>
      <c r="D31" s="73">
        <v>110</v>
      </c>
      <c r="E31" s="336" t="s">
        <v>178</v>
      </c>
      <c r="F31" s="335"/>
      <c r="G31" s="74">
        <v>111</v>
      </c>
      <c r="H31" s="57"/>
      <c r="I31" s="321"/>
      <c r="J31" s="322"/>
      <c r="K31" s="323"/>
      <c r="L31" s="273"/>
      <c r="M31" s="258"/>
      <c r="N31" s="258"/>
      <c r="O31" s="258"/>
      <c r="P31" s="258"/>
      <c r="Q31" s="258"/>
      <c r="R31" s="258"/>
      <c r="S31" s="263"/>
      <c r="T31" s="266"/>
      <c r="U31" s="261"/>
      <c r="V31" s="261"/>
      <c r="W31" s="261"/>
      <c r="X31" s="270"/>
      <c r="Z31" s="321"/>
      <c r="AA31" s="322"/>
      <c r="AB31" s="323"/>
      <c r="AC31" s="282"/>
      <c r="AD31" s="313"/>
      <c r="AE31" s="313"/>
      <c r="AF31" s="313"/>
      <c r="AG31" s="313"/>
      <c r="AH31" s="313"/>
      <c r="AI31" s="313"/>
      <c r="AJ31" s="316"/>
      <c r="AK31" s="266"/>
      <c r="AL31" s="261"/>
      <c r="AM31" s="261"/>
      <c r="AN31" s="261"/>
      <c r="AO31" s="270"/>
    </row>
    <row r="32" spans="1:41" ht="22.5" customHeight="1">
      <c r="A32" s="23"/>
      <c r="B32" s="329" t="s">
        <v>172</v>
      </c>
      <c r="C32" s="330"/>
      <c r="D32" s="75">
        <v>119</v>
      </c>
      <c r="E32" s="331" t="s">
        <v>178</v>
      </c>
      <c r="F32" s="330"/>
      <c r="G32" s="76">
        <v>100</v>
      </c>
      <c r="H32" s="57"/>
      <c r="I32" s="324"/>
      <c r="J32" s="325"/>
      <c r="K32" s="326"/>
      <c r="L32" s="274"/>
      <c r="M32" s="259"/>
      <c r="N32" s="259"/>
      <c r="O32" s="259"/>
      <c r="P32" s="259"/>
      <c r="Q32" s="259"/>
      <c r="R32" s="259"/>
      <c r="S32" s="264"/>
      <c r="T32" s="267"/>
      <c r="U32" s="261"/>
      <c r="V32" s="261"/>
      <c r="W32" s="268"/>
      <c r="X32" s="271"/>
      <c r="Z32" s="324"/>
      <c r="AA32" s="325"/>
      <c r="AB32" s="326"/>
      <c r="AC32" s="283"/>
      <c r="AD32" s="314"/>
      <c r="AE32" s="314"/>
      <c r="AF32" s="314"/>
      <c r="AG32" s="314"/>
      <c r="AH32" s="314"/>
      <c r="AI32" s="314"/>
      <c r="AJ32" s="317"/>
      <c r="AK32" s="267"/>
      <c r="AL32" s="261"/>
      <c r="AM32" s="261"/>
      <c r="AN32" s="268"/>
      <c r="AO32" s="271"/>
    </row>
    <row r="33" spans="1:42" ht="22.5" customHeight="1">
      <c r="A33" s="42">
        <f aca="true" t="shared" si="10" ref="A33:A39">T33*100000-U33*10000+V33-W33</f>
        <v>599665</v>
      </c>
      <c r="B33" s="329" t="s">
        <v>172</v>
      </c>
      <c r="C33" s="330"/>
      <c r="D33" s="75">
        <v>158</v>
      </c>
      <c r="E33" s="331" t="s">
        <v>177</v>
      </c>
      <c r="F33" s="330"/>
      <c r="G33" s="76">
        <v>116</v>
      </c>
      <c r="H33" s="18">
        <v>1</v>
      </c>
      <c r="I33" s="81" t="str">
        <f>'☆登録touroku'!C21</f>
        <v>今村　哲也</v>
      </c>
      <c r="J33" s="82"/>
      <c r="K33" s="82"/>
      <c r="L33" s="209" t="str">
        <f>IF('進行表shinko'!C13="","",IF('進行表shinko'!C13&lt;180,'進行表shinko'!C13,"W"))</f>
        <v>W</v>
      </c>
      <c r="M33" s="210" t="str">
        <f>IF('進行表shinko'!H13="","",IF('進行表shinko'!H13&lt;180,'進行表shinko'!H13,"W"))</f>
        <v>W</v>
      </c>
      <c r="N33" s="210" t="str">
        <f>IF('進行表shinko'!C23="","",IF('進行表shinko'!C23&lt;180,'進行表shinko'!C23,"W"))</f>
        <v>W</v>
      </c>
      <c r="O33" s="210" t="str">
        <f>IF('進行表shinko'!H23="","",IF('進行表shinko'!H23&lt;180,'進行表shinko'!H23,"W"))</f>
        <v>W</v>
      </c>
      <c r="P33" s="210" t="str">
        <f>IF('進行表shinko'!C33="","",IF('進行表shinko'!C33&lt;180,'進行表shinko'!C33,"W"))</f>
        <v>W</v>
      </c>
      <c r="Q33" s="210" t="str">
        <f>IF('進行表shinko'!H33="","",IF('進行表shinko'!H33&lt;180,'進行表shinko'!H33,"W"))</f>
        <v>W</v>
      </c>
      <c r="R33" s="210">
        <f>IF('進行表shinko'!C43="","",IF('進行表shinko'!C43&lt;180,'進行表shinko'!C43,"W"))</f>
      </c>
      <c r="S33" s="211"/>
      <c r="T33" s="212">
        <f>IF(COUNTBLANK(L33:S33)=8,"",COUNTIF(L33:S33,"W"))</f>
        <v>6</v>
      </c>
      <c r="U33" s="213">
        <f>IF(COUNTBLANK(L33:S33)=8,"",COUNTIF(L33:S33,"&lt;180"))</f>
        <v>0</v>
      </c>
      <c r="V33" s="213">
        <f>SUM(L33:R33)</f>
        <v>0</v>
      </c>
      <c r="W33" s="213">
        <f>SUM(AC33:AC39)</f>
        <v>335</v>
      </c>
      <c r="X33" s="214">
        <f>IF(COUNTBLANK(L33:R33)=7,"",RANK(A$33,A$33:A$39))</f>
        <v>1</v>
      </c>
      <c r="Y33" s="18">
        <v>1</v>
      </c>
      <c r="Z33" s="58" t="str">
        <f>'☆登録touroku'!E21</f>
        <v>白戸　玲人</v>
      </c>
      <c r="AA33" s="59"/>
      <c r="AB33" s="59"/>
      <c r="AC33" s="228">
        <f>IF('進行表shinko'!D13="","",IF('進行表shinko'!D13&lt;180,'進行表shinko'!D13,"W"))</f>
        <v>10</v>
      </c>
      <c r="AD33" s="229">
        <f>IF('進行表shinko'!D44="","",IF('進行表shinko'!D44&lt;180,'進行表shinko'!D44,"W"))</f>
      </c>
      <c r="AE33" s="229" t="str">
        <f>IF('進行表shinko'!I35="","",IF('進行表shinko'!I35&lt;180,'進行表shinko'!I35,"W"))</f>
        <v>W</v>
      </c>
      <c r="AF33" s="229" t="str">
        <f>IF('進行表shinko'!D36="","",IF('進行表shinko'!D36&lt;180,'進行表shinko'!D36,"W"))</f>
        <v>W</v>
      </c>
      <c r="AG33" s="229" t="str">
        <f>IF('進行表shinko'!I27="","",IF('進行表shinko'!I27&lt;180,'進行表shinko'!I27,"W"))</f>
        <v>W</v>
      </c>
      <c r="AH33" s="229" t="str">
        <f>IF('進行表shinko'!D28="","",IF('進行表shinko'!D28&lt;180,'進行表shinko'!D28,"W"))</f>
        <v>W</v>
      </c>
      <c r="AI33" s="229" t="str">
        <f>IF('進行表shinko'!I19="","",IF('進行表shinko'!I19&lt;180,'進行表shinko'!I19,"W"))</f>
        <v>W</v>
      </c>
      <c r="AJ33" s="230">
        <f>IF('進行表shinko'!I20="","",IF('進行表shinko'!I20&lt;180,'進行表shinko'!I20,"W"))</f>
      </c>
      <c r="AK33" s="212">
        <f>IF(COUNTBLANK(AC33:AJ33)=8,"",COUNTIF(AC33:AJ33,"W"))</f>
        <v>5</v>
      </c>
      <c r="AL33" s="213">
        <f>IF(COUNTBLANK(AC33:AJ33)=8,"",COUNTIF(AC33:AJ33,"&lt;180"))</f>
        <v>1</v>
      </c>
      <c r="AM33" s="213">
        <f>SUM(AC33:AI33)</f>
        <v>10</v>
      </c>
      <c r="AN33" s="231">
        <f>SUM(L33:L39)</f>
        <v>250</v>
      </c>
      <c r="AO33" s="214">
        <f aca="true" t="shared" si="11" ref="AO33:AO39">IF(COUNTBLANK(AC33:AI33)=7,"",RANK(AP33,AP$33:AP$39))</f>
        <v>1</v>
      </c>
      <c r="AP33" s="42">
        <f>AK33*100000-AL33*10000+AM33-AN33</f>
        <v>489760</v>
      </c>
    </row>
    <row r="34" spans="1:42" ht="22.5" customHeight="1">
      <c r="A34" s="42">
        <f t="shared" si="10"/>
        <v>270119</v>
      </c>
      <c r="B34" s="329"/>
      <c r="C34" s="330"/>
      <c r="D34" s="75"/>
      <c r="E34" s="331" t="s">
        <v>179</v>
      </c>
      <c r="F34" s="330"/>
      <c r="G34" s="76">
        <v>120</v>
      </c>
      <c r="H34" s="18">
        <v>2</v>
      </c>
      <c r="I34" s="77" t="str">
        <f>'☆登録touroku'!C22</f>
        <v>加藤　秀万</v>
      </c>
      <c r="J34" s="78"/>
      <c r="K34" s="78"/>
      <c r="L34" s="215">
        <f>IF('進行表shinko'!C44="","",IF('進行表shinko'!C44&lt;180,'進行表shinko'!C44,"W"))</f>
      </c>
      <c r="M34" s="216">
        <f>IF('進行表shinko'!C14="","",IF('進行表shinko'!C14&lt;180,'進行表shinko'!C14,"W"))</f>
        <v>150</v>
      </c>
      <c r="N34" s="216" t="str">
        <f>IF('進行表shinko'!H14="","",IF('進行表shinko'!H14&lt;180,'進行表shinko'!H14,"W"))</f>
        <v>W</v>
      </c>
      <c r="O34" s="216" t="str">
        <f>IF('進行表shinko'!C24="","",IF('進行表shinko'!C24&lt;180,'進行表shinko'!C24,"W"))</f>
        <v>W</v>
      </c>
      <c r="P34" s="216">
        <f>IF('進行表shinko'!H24="","",IF('進行表shinko'!H24&lt;180,'進行表shinko'!H24,"W"))</f>
        <v>156</v>
      </c>
      <c r="Q34" s="216">
        <f>IF('進行表shinko'!C34="","",IF('進行表shinko'!C34&lt;180,'進行表shinko'!C34,"W"))</f>
        <v>62</v>
      </c>
      <c r="R34" s="216" t="str">
        <f>IF('進行表shinko'!H34="","",IF('進行表shinko'!H34&lt;180,'進行表shinko'!H34,"W"))</f>
        <v>W</v>
      </c>
      <c r="S34" s="217"/>
      <c r="T34" s="218">
        <f aca="true" t="shared" si="12" ref="T34:T40">IF(COUNTBLANK(L34:S34)=8,"",COUNTIF(L34:S34,"W"))</f>
        <v>3</v>
      </c>
      <c r="U34" s="219">
        <f aca="true" t="shared" si="13" ref="U34:U40">IF(COUNTBLANK(L34:S34)=8,"",COUNTIF(L34:S34,"&lt;180"))</f>
        <v>3</v>
      </c>
      <c r="V34" s="219">
        <f aca="true" t="shared" si="14" ref="V34:V39">SUM(L34:R34)</f>
        <v>368</v>
      </c>
      <c r="W34" s="220">
        <f>SUM(AD33:AD39)</f>
        <v>249</v>
      </c>
      <c r="X34" s="221">
        <f aca="true" t="shared" si="15" ref="X34:X39">IF(COUNTBLANK(L34:R34)=7,"",RANK(A34,A$33:A$39))</f>
        <v>5</v>
      </c>
      <c r="Y34" s="18">
        <v>2</v>
      </c>
      <c r="Z34" s="60" t="str">
        <f>'☆登録touroku'!E22</f>
        <v>吉向　翔平</v>
      </c>
      <c r="AA34" s="61"/>
      <c r="AB34" s="61"/>
      <c r="AC34" s="232">
        <f>IF('進行表shinko'!I13="","",IF('進行表shinko'!I13&lt;180,'進行表shinko'!I13,"W"))</f>
        <v>32</v>
      </c>
      <c r="AD34" s="233" t="str">
        <f>IF('進行表shinko'!D14="","",IF('進行表shinko'!D14&lt;180,'進行表shinko'!D14,"W"))</f>
        <v>W</v>
      </c>
      <c r="AE34" s="233">
        <f>IF('進行表shinko'!D45="","",IF('進行表shinko'!D45&lt;180,'進行表shinko'!D45,"W"))</f>
      </c>
      <c r="AF34" s="233">
        <f>IF('進行表shinko'!I36="","",IF('進行表shinko'!I36&lt;180,'進行表shinko'!I36,"W"))</f>
        <v>23</v>
      </c>
      <c r="AG34" s="233">
        <f>IF('進行表shinko'!D37="","",IF('進行表shinko'!D37&lt;180,'進行表shinko'!D37,"W"))</f>
        <v>162</v>
      </c>
      <c r="AH34" s="233">
        <f>IF('進行表shinko'!I28="","",IF('進行表shinko'!I28&lt;180,'進行表shinko'!I28,"W"))</f>
        <v>119</v>
      </c>
      <c r="AI34" s="233" t="str">
        <f>IF('進行表shinko'!D29="","",IF('進行表shinko'!D29&lt;180,'進行表shinko'!D29,"W"))</f>
        <v>W</v>
      </c>
      <c r="AJ34" s="234">
        <f>IF('進行表shinko'!D30="","",IF('進行表shinko'!D30&lt;180,'進行表shinko'!D30,"W"))</f>
      </c>
      <c r="AK34" s="218">
        <f aca="true" t="shared" si="16" ref="AK34:AK40">IF(COUNTBLANK(AC34:AJ34)=8,"",COUNTIF(AC34:AJ34,"W"))</f>
        <v>2</v>
      </c>
      <c r="AL34" s="219">
        <f aca="true" t="shared" si="17" ref="AL34:AL40">IF(COUNTBLANK(AC34:AJ34)=8,"",COUNTIF(AC34:AJ34,"&lt;180"))</f>
        <v>4</v>
      </c>
      <c r="AM34" s="219">
        <f aca="true" t="shared" si="18" ref="AM34:AM39">SUM(AC34:AI34)</f>
        <v>336</v>
      </c>
      <c r="AN34" s="220">
        <f>SUM(M33:M39)</f>
        <v>214</v>
      </c>
      <c r="AO34" s="221">
        <f t="shared" si="11"/>
        <v>5</v>
      </c>
      <c r="AP34" s="42">
        <f aca="true" t="shared" si="19" ref="AP34:AP39">AK34*100000-AL34*10000+AM34-AN34</f>
        <v>160122</v>
      </c>
    </row>
    <row r="35" spans="1:42" ht="22.5" customHeight="1">
      <c r="A35" s="42">
        <f t="shared" si="10"/>
        <v>160135</v>
      </c>
      <c r="B35" s="329"/>
      <c r="C35" s="330"/>
      <c r="D35" s="75"/>
      <c r="E35" s="331" t="s">
        <v>180</v>
      </c>
      <c r="F35" s="330"/>
      <c r="G35" s="76">
        <v>105</v>
      </c>
      <c r="H35" s="18">
        <v>3</v>
      </c>
      <c r="I35" s="77" t="str">
        <f>'☆登録touroku'!C23</f>
        <v>伊庭　保久</v>
      </c>
      <c r="J35" s="78"/>
      <c r="K35" s="78"/>
      <c r="L35" s="215">
        <f>IF('進行表shinko'!H35="","",IF('進行表shinko'!H35&lt;180,'進行表shinko'!H35,"W"))</f>
        <v>21</v>
      </c>
      <c r="M35" s="216">
        <f>IF('進行表shinko'!C45="","",IF('進行表shinko'!C45&lt;180,'進行表shinko'!C45,"W"))</f>
      </c>
      <c r="N35" s="216" t="str">
        <f>IF('進行表shinko'!C15="","",IF('進行表shinko'!C15&lt;180,'進行表shinko'!C15,"W"))</f>
        <v>W</v>
      </c>
      <c r="O35" s="216">
        <f>IF('進行表shinko'!H15="","",IF('進行表shinko'!H15&lt;180,'進行表shinko'!H15,"W"))</f>
        <v>37</v>
      </c>
      <c r="P35" s="216">
        <f>IF('進行表shinko'!C25="","",IF('進行表shinko'!C25&lt;180,'進行表shinko'!C25,"W"))</f>
        <v>160</v>
      </c>
      <c r="Q35" s="216">
        <f>IF('進行表shinko'!H25="","",IF('進行表shinko'!H25&lt;180,'進行表shinko'!H25,"W"))</f>
        <v>65</v>
      </c>
      <c r="R35" s="216" t="str">
        <f>IF('進行表shinko'!C35="","",IF('進行表shinko'!C35&lt;180,'進行表shinko'!C35,"W"))</f>
        <v>W</v>
      </c>
      <c r="S35" s="217"/>
      <c r="T35" s="218">
        <f t="shared" si="12"/>
        <v>2</v>
      </c>
      <c r="U35" s="219">
        <f t="shared" si="13"/>
        <v>4</v>
      </c>
      <c r="V35" s="219">
        <f t="shared" si="14"/>
        <v>283</v>
      </c>
      <c r="W35" s="220">
        <f>SUM(AE33:AE39)</f>
        <v>148</v>
      </c>
      <c r="X35" s="221">
        <f t="shared" si="15"/>
        <v>7</v>
      </c>
      <c r="Y35" s="18">
        <v>3</v>
      </c>
      <c r="Z35" s="60" t="str">
        <f>'☆登録touroku'!E23</f>
        <v>山田　晃司</v>
      </c>
      <c r="AA35" s="61"/>
      <c r="AB35" s="61"/>
      <c r="AC35" s="232">
        <f>IF('進行表shinko'!D23="","",IF('進行表shinko'!D23&lt;180,'進行表shinko'!D23,"W"))</f>
        <v>119</v>
      </c>
      <c r="AD35" s="233">
        <f>IF('進行表shinko'!I14="","",IF('進行表shinko'!I14&lt;180,'進行表shinko'!I14,"W"))</f>
        <v>120</v>
      </c>
      <c r="AE35" s="233">
        <f>IF('進行表shinko'!D15="","",IF('進行表shinko'!D15&lt;180,'進行表shinko'!D15,"W"))</f>
        <v>93</v>
      </c>
      <c r="AF35" s="233">
        <f>IF('進行表shinko'!D46="","",IF('進行表shinko'!D46&lt;180,'進行表shinko'!D46,"W"))</f>
      </c>
      <c r="AG35" s="233">
        <f>IF('進行表shinko'!I37="","",IF('進行表shinko'!I37&lt;180,'進行表shinko'!I37,"W"))</f>
        <v>105</v>
      </c>
      <c r="AH35" s="233">
        <f>IF('進行表shinko'!D38="","",IF('進行表shinko'!D38&lt;180,'進行表shinko'!D38,"W"))</f>
        <v>60</v>
      </c>
      <c r="AI35" s="233">
        <f>IF('進行表shinko'!I29="","",IF('進行表shinko'!I29&lt;180,'進行表shinko'!I29,"W"))</f>
        <v>89</v>
      </c>
      <c r="AJ35" s="234">
        <f>IF('進行表shinko'!I30="","",IF('進行表shinko'!I30&lt;180,'進行表shinko'!I30,"W"))</f>
      </c>
      <c r="AK35" s="218">
        <f t="shared" si="16"/>
        <v>0</v>
      </c>
      <c r="AL35" s="219">
        <f t="shared" si="17"/>
        <v>6</v>
      </c>
      <c r="AM35" s="219">
        <f t="shared" si="18"/>
        <v>586</v>
      </c>
      <c r="AN35" s="235">
        <f>SUM(N33:N39)</f>
        <v>13</v>
      </c>
      <c r="AO35" s="221">
        <f t="shared" si="11"/>
        <v>6</v>
      </c>
      <c r="AP35" s="42">
        <f t="shared" si="19"/>
        <v>-59427</v>
      </c>
    </row>
    <row r="36" spans="1:42" ht="22.5" customHeight="1">
      <c r="A36" s="42">
        <f t="shared" si="10"/>
        <v>270209</v>
      </c>
      <c r="B36" s="329"/>
      <c r="C36" s="330"/>
      <c r="D36" s="75"/>
      <c r="E36" s="331"/>
      <c r="F36" s="330"/>
      <c r="G36" s="76"/>
      <c r="H36" s="18">
        <v>4</v>
      </c>
      <c r="I36" s="77" t="str">
        <f>'☆登録touroku'!C24</f>
        <v>小山　久博</v>
      </c>
      <c r="J36" s="78"/>
      <c r="K36" s="78"/>
      <c r="L36" s="215">
        <f>IF('進行表shinko'!C36="","",IF('進行表shinko'!C36&lt;180,'進行表shinko'!C36,"W"))</f>
        <v>147</v>
      </c>
      <c r="M36" s="216" t="str">
        <f>IF('進行表shinko'!H36="","",IF('進行表shinko'!H36&lt;180,'進行表shinko'!H36,"W"))</f>
        <v>W</v>
      </c>
      <c r="N36" s="216">
        <f>IF('進行表shinko'!C46="","",IF('進行表shinko'!C46&lt;180,'進行表shinko'!C46,"W"))</f>
      </c>
      <c r="O36" s="216" t="str">
        <f>IF('進行表shinko'!C16="","",IF('進行表shinko'!C16&lt;180,'進行表shinko'!C16,"W"))</f>
        <v>W</v>
      </c>
      <c r="P36" s="216">
        <f>IF('進行表shinko'!H16="","",IF('進行表shinko'!H16&lt;180,'進行表shinko'!H16,"W"))</f>
        <v>56</v>
      </c>
      <c r="Q36" s="216">
        <f>IF('進行表shinko'!C26="","",IF('進行表shinko'!C26&lt;180,'進行表shinko'!C26,"W"))</f>
        <v>140</v>
      </c>
      <c r="R36" s="216" t="str">
        <f>IF('進行表shinko'!H26="","",IF('進行表shinko'!H26&lt;180,'進行表shinko'!H26,"W"))</f>
        <v>W</v>
      </c>
      <c r="S36" s="217"/>
      <c r="T36" s="218">
        <f t="shared" si="12"/>
        <v>3</v>
      </c>
      <c r="U36" s="219">
        <f t="shared" si="13"/>
        <v>3</v>
      </c>
      <c r="V36" s="219">
        <f t="shared" si="14"/>
        <v>343</v>
      </c>
      <c r="W36" s="220">
        <f>SUM(AF33:AF39)</f>
        <v>134</v>
      </c>
      <c r="X36" s="221">
        <f t="shared" si="15"/>
        <v>4</v>
      </c>
      <c r="Y36" s="18">
        <v>4</v>
      </c>
      <c r="Z36" s="60" t="str">
        <f>'☆登録touroku'!E24</f>
        <v>斉藤　裕児</v>
      </c>
      <c r="AA36" s="61"/>
      <c r="AB36" s="61"/>
      <c r="AC36" s="232">
        <f>IF('進行表shinko'!I23="","",IF('進行表shinko'!I23&lt;180,'進行表shinko'!I23,"W"))</f>
        <v>163</v>
      </c>
      <c r="AD36" s="233">
        <f>IF('進行表shinko'!D24="","",IF('進行表shinko'!D24&lt;180,'進行表shinko'!D24,"W"))</f>
        <v>23</v>
      </c>
      <c r="AE36" s="233" t="str">
        <f>IF('進行表shinko'!I15="","",IF('進行表shinko'!I15&lt;180,'進行表shinko'!I15,"W"))</f>
        <v>W</v>
      </c>
      <c r="AF36" s="233">
        <f>IF('進行表shinko'!D16="","",IF('進行表shinko'!D16&lt;180,'進行表shinko'!D16,"W"))</f>
        <v>32</v>
      </c>
      <c r="AG36" s="233">
        <f>IF('進行表shinko'!D47="","",IF('進行表shinko'!D47&lt;180,'進行表shinko'!D47,"W"))</f>
      </c>
      <c r="AH36" s="233">
        <f>IF('進行表shinko'!I38="","",IF('進行表shinko'!I38&lt;180,'進行表shinko'!I38,"W"))</f>
        <v>125</v>
      </c>
      <c r="AI36" s="233" t="str">
        <f>IF('進行表shinko'!D39="","",IF('進行表shinko'!D39&lt;180,'進行表shinko'!D39,"W"))</f>
        <v>W</v>
      </c>
      <c r="AJ36" s="234">
        <f>IF('進行表shinko'!D40="","",IF('進行表shinko'!D40&lt;180,'進行表shinko'!D40,"W"))</f>
      </c>
      <c r="AK36" s="218">
        <f t="shared" si="16"/>
        <v>2</v>
      </c>
      <c r="AL36" s="219">
        <f t="shared" si="17"/>
        <v>4</v>
      </c>
      <c r="AM36" s="219">
        <f t="shared" si="18"/>
        <v>343</v>
      </c>
      <c r="AN36" s="220">
        <f>SUM(O33:O39)</f>
        <v>73</v>
      </c>
      <c r="AO36" s="221">
        <f t="shared" si="11"/>
        <v>4</v>
      </c>
      <c r="AP36" s="42">
        <f t="shared" si="19"/>
        <v>160270</v>
      </c>
    </row>
    <row r="37" spans="1:42" ht="22.5" customHeight="1">
      <c r="A37" s="42">
        <f t="shared" si="10"/>
        <v>489511</v>
      </c>
      <c r="B37" s="329"/>
      <c r="C37" s="330"/>
      <c r="D37" s="75"/>
      <c r="E37" s="331"/>
      <c r="F37" s="330"/>
      <c r="G37" s="76"/>
      <c r="H37" s="18">
        <v>5</v>
      </c>
      <c r="I37" s="77" t="str">
        <f>'☆登録touroku'!C25</f>
        <v>田附　裕次</v>
      </c>
      <c r="J37" s="78"/>
      <c r="K37" s="78"/>
      <c r="L37" s="215">
        <f>IF('進行表shinko'!H27="","",IF('進行表shinko'!H27&lt;180,'進行表shinko'!H27,"W"))</f>
        <v>5</v>
      </c>
      <c r="M37" s="216" t="str">
        <f>IF('進行表shinko'!C37="","",IF('進行表shinko'!C37&lt;180,'進行表shinko'!C37,"W"))</f>
        <v>W</v>
      </c>
      <c r="N37" s="216" t="str">
        <f>IF('進行表shinko'!H37="","",IF('進行表shinko'!H37&lt;180,'進行表shinko'!H37,"W"))</f>
        <v>W</v>
      </c>
      <c r="O37" s="216">
        <f>IF('進行表shinko'!C47="","",IF('進行表shinko'!C47&lt;180,'進行表shinko'!C47,"W"))</f>
      </c>
      <c r="P37" s="216" t="str">
        <f>IF('進行表shinko'!C17="","",IF('進行表shinko'!C17&lt;180,'進行表shinko'!C17,"W"))</f>
        <v>W</v>
      </c>
      <c r="Q37" s="216" t="str">
        <f>IF('進行表shinko'!H17="","",IF('進行表shinko'!H17&lt;180,'進行表shinko'!H17,"W"))</f>
        <v>W</v>
      </c>
      <c r="R37" s="216" t="str">
        <f>IF('進行表shinko'!C27="","",IF('進行表shinko'!C27&lt;180,'進行表shinko'!C27,"W"))</f>
        <v>W</v>
      </c>
      <c r="S37" s="217"/>
      <c r="T37" s="218">
        <f t="shared" si="12"/>
        <v>5</v>
      </c>
      <c r="U37" s="219">
        <f t="shared" si="13"/>
        <v>1</v>
      </c>
      <c r="V37" s="219">
        <f t="shared" si="14"/>
        <v>5</v>
      </c>
      <c r="W37" s="220">
        <f>SUM(AG33:AG39)</f>
        <v>494</v>
      </c>
      <c r="X37" s="221">
        <f t="shared" si="15"/>
        <v>2</v>
      </c>
      <c r="Y37" s="18">
        <v>5</v>
      </c>
      <c r="Z37" s="60" t="str">
        <f>'☆登録touroku'!E25</f>
        <v>近藤　拓馬</v>
      </c>
      <c r="AA37" s="61"/>
      <c r="AB37" s="61"/>
      <c r="AC37" s="232">
        <f>IF('進行表shinko'!D33="","",IF('進行表shinko'!D33&lt;180,'進行表shinko'!D33,"W"))</f>
        <v>1</v>
      </c>
      <c r="AD37" s="233" t="str">
        <f>IF('進行表shinko'!I24="","",IF('進行表shinko'!I24&lt;180,'進行表shinko'!I24,"W"))</f>
        <v>W</v>
      </c>
      <c r="AE37" s="233" t="str">
        <f>IF('進行表shinko'!D25="","",IF('進行表shinko'!D25&lt;180,'進行表shinko'!D25,"W"))</f>
        <v>W</v>
      </c>
      <c r="AF37" s="233" t="str">
        <f>IF('進行表shinko'!I16="","",IF('進行表shinko'!I16&lt;180,'進行表shinko'!I16,"W"))</f>
        <v>W</v>
      </c>
      <c r="AG37" s="233">
        <f>IF('進行表shinko'!D17="","",IF('進行表shinko'!D17&lt;180,'進行表shinko'!D17,"W"))</f>
        <v>53</v>
      </c>
      <c r="AH37" s="233">
        <f>IF('進行表shinko'!D48="","",IF('進行表shinko'!D48&lt;180,'進行表shinko'!D48,"W"))</f>
      </c>
      <c r="AI37" s="233">
        <f>IF('進行表shinko'!I39="","",IF('進行表shinko'!I39&lt;180,'進行表shinko'!I39,"W"))</f>
        <v>128</v>
      </c>
      <c r="AJ37" s="234">
        <f>IF('進行表shinko'!I40="","",IF('進行表shinko'!I40&lt;180,'進行表shinko'!I40,"W"))</f>
      </c>
      <c r="AK37" s="218">
        <f t="shared" si="16"/>
        <v>3</v>
      </c>
      <c r="AL37" s="219">
        <f t="shared" si="17"/>
        <v>3</v>
      </c>
      <c r="AM37" s="219">
        <f t="shared" si="18"/>
        <v>182</v>
      </c>
      <c r="AN37" s="220">
        <f>SUM(P33:P39)</f>
        <v>372</v>
      </c>
      <c r="AO37" s="221">
        <f t="shared" si="11"/>
        <v>3</v>
      </c>
      <c r="AP37" s="42">
        <f t="shared" si="19"/>
        <v>269810</v>
      </c>
    </row>
    <row r="38" spans="1:42" ht="22.5" customHeight="1">
      <c r="A38" s="42">
        <f t="shared" si="10"/>
        <v>379756</v>
      </c>
      <c r="B38" s="329"/>
      <c r="C38" s="330"/>
      <c r="D38" s="75"/>
      <c r="E38" s="331"/>
      <c r="F38" s="330"/>
      <c r="G38" s="76"/>
      <c r="H38" s="18">
        <v>6</v>
      </c>
      <c r="I38" s="77" t="str">
        <f>'☆登録touroku'!C26</f>
        <v>金光　隆男</v>
      </c>
      <c r="J38" s="78"/>
      <c r="K38" s="78"/>
      <c r="L38" s="215" t="str">
        <f>IF('進行表shinko'!H28="","",IF('進行表shinko'!H28&lt;180,'進行表shinko'!H28,"W"))</f>
        <v>W</v>
      </c>
      <c r="M38" s="216">
        <f>IF('進行表shinko'!C28="","",IF('進行表shinko'!C28&lt;180,'進行表shinko'!C28,"W"))</f>
        <v>64</v>
      </c>
      <c r="N38" s="216" t="str">
        <f>IF('進行表shinko'!C38="","",IF('進行表shinko'!C38&lt;180,'進行表shinko'!C38,"W"))</f>
        <v>W</v>
      </c>
      <c r="O38" s="216" t="str">
        <f>IF('進行表shinko'!H38="","",IF('進行表shinko'!H38&lt;180,'進行表shinko'!H38,"W"))</f>
        <v>W</v>
      </c>
      <c r="P38" s="216">
        <f>IF('進行表shinko'!C48="","",IF('進行表shinko'!C48&lt;180,'進行表shinko'!C48,"W"))</f>
      </c>
      <c r="Q38" s="216">
        <f>IF('進行表shinko'!C18="","",IF('進行表shinko'!C18&lt;180,'進行表shinko'!C18,"W"))</f>
        <v>30</v>
      </c>
      <c r="R38" s="216" t="str">
        <f>IF('進行表shinko'!H18="","",IF('進行表shinko'!H18&lt;180,'進行表shinko'!H18,"W"))</f>
        <v>W</v>
      </c>
      <c r="S38" s="217"/>
      <c r="T38" s="218">
        <f t="shared" si="12"/>
        <v>4</v>
      </c>
      <c r="U38" s="219">
        <f t="shared" si="13"/>
        <v>2</v>
      </c>
      <c r="V38" s="219">
        <f t="shared" si="14"/>
        <v>94</v>
      </c>
      <c r="W38" s="220">
        <f>SUM(AH33:AH39)</f>
        <v>338</v>
      </c>
      <c r="X38" s="221">
        <f t="shared" si="15"/>
        <v>3</v>
      </c>
      <c r="Y38" s="18">
        <v>6</v>
      </c>
      <c r="Z38" s="60" t="str">
        <f>'☆登録touroku'!E26</f>
        <v>植田　慎也</v>
      </c>
      <c r="AA38" s="61"/>
      <c r="AB38" s="61"/>
      <c r="AC38" s="232">
        <f>IF('進行表shinko'!I33="","",IF('進行表shinko'!I33&lt;180,'進行表shinko'!I33,"W"))</f>
        <v>10</v>
      </c>
      <c r="AD38" s="233" t="str">
        <f>IF('進行表shinko'!D34="","",IF('進行表shinko'!D34&lt;180,'進行表shinko'!D34,"W"))</f>
        <v>W</v>
      </c>
      <c r="AE38" s="233" t="str">
        <f>IF('進行表shinko'!I25="","",IF('進行表shinko'!I25&lt;180,'進行表shinko'!I25,"W"))</f>
        <v>W</v>
      </c>
      <c r="AF38" s="233" t="str">
        <f>IF('進行表shinko'!D26="","",IF('進行表shinko'!D26&lt;180,'進行表shinko'!D26,"W"))</f>
        <v>W</v>
      </c>
      <c r="AG38" s="233">
        <f>IF('進行表shinko'!I17="","",IF('進行表shinko'!I17&lt;180,'進行表shinko'!I17,"W"))</f>
        <v>75</v>
      </c>
      <c r="AH38" s="233" t="str">
        <f>IF('進行表shinko'!D18="","",IF('進行表shinko'!D18&lt;180,'進行表shinko'!D18,"W"))</f>
        <v>W</v>
      </c>
      <c r="AI38" s="233">
        <f>IF('進行表shinko'!D49="","",IF('進行表shinko'!D49&lt;180,'進行表shinko'!D49,"W"))</f>
      </c>
      <c r="AJ38" s="234">
        <f>IF('進行表shinko'!D50="","",IF('進行表shinko'!D50&lt;180,'進行表shinko'!D50,"W"))</f>
      </c>
      <c r="AK38" s="218">
        <f t="shared" si="16"/>
        <v>4</v>
      </c>
      <c r="AL38" s="219">
        <f t="shared" si="17"/>
        <v>2</v>
      </c>
      <c r="AM38" s="219">
        <f t="shared" si="18"/>
        <v>85</v>
      </c>
      <c r="AN38" s="220">
        <f>SUM(Q33:Q39)</f>
        <v>297</v>
      </c>
      <c r="AO38" s="221">
        <f t="shared" si="11"/>
        <v>2</v>
      </c>
      <c r="AP38" s="42">
        <f t="shared" si="19"/>
        <v>379788</v>
      </c>
    </row>
    <row r="39" spans="1:42" ht="22.5" customHeight="1">
      <c r="A39" s="42">
        <f t="shared" si="10"/>
        <v>269776</v>
      </c>
      <c r="B39" s="329"/>
      <c r="C39" s="330"/>
      <c r="D39" s="75"/>
      <c r="E39" s="331"/>
      <c r="F39" s="330"/>
      <c r="G39" s="76"/>
      <c r="H39" s="18">
        <v>7</v>
      </c>
      <c r="I39" s="77" t="str">
        <f>'☆登録touroku'!C27</f>
        <v>森田由佳里</v>
      </c>
      <c r="J39" s="78"/>
      <c r="K39" s="78"/>
      <c r="L39" s="215">
        <f>IF('進行表shinko'!H19="","",IF('進行表shinko'!H19&lt;180,'進行表shinko'!H19,"W"))</f>
        <v>77</v>
      </c>
      <c r="M39" s="216" t="str">
        <f>IF('進行表shinko'!H29="","",IF('進行表shinko'!H29&lt;180,'進行表shinko'!H29,"W"))</f>
        <v>W</v>
      </c>
      <c r="N39" s="216">
        <f>IF('進行表shinko'!C29="","",IF('進行表shinko'!C29&lt;180,'進行表shinko'!C29,"W"))</f>
        <v>13</v>
      </c>
      <c r="O39" s="216">
        <f>IF('進行表shinko'!C39="","",IF('進行表shinko'!C39&lt;180,'進行表shinko'!C39,"W"))</f>
        <v>36</v>
      </c>
      <c r="P39" s="216" t="str">
        <f>IF('進行表shinko'!H39="","",IF('進行表shinko'!H39&lt;180,'進行表shinko'!H39,"W"))</f>
        <v>W</v>
      </c>
      <c r="Q39" s="216">
        <f>IF('進行表shinko'!C49="","",IF('進行表shinko'!C49&lt;180,'進行表shinko'!C49,"W"))</f>
      </c>
      <c r="R39" s="216" t="str">
        <f>IF('進行表shinko'!C19="","",IF('進行表shinko'!C19&lt;180,'進行表shinko'!C19,"W"))</f>
        <v>W</v>
      </c>
      <c r="S39" s="217"/>
      <c r="T39" s="218">
        <f t="shared" si="12"/>
        <v>3</v>
      </c>
      <c r="U39" s="219">
        <f t="shared" si="13"/>
        <v>3</v>
      </c>
      <c r="V39" s="219">
        <f t="shared" si="14"/>
        <v>126</v>
      </c>
      <c r="W39" s="220">
        <f>SUM(AI33:AI39)</f>
        <v>350</v>
      </c>
      <c r="X39" s="221">
        <f t="shared" si="15"/>
        <v>6</v>
      </c>
      <c r="Y39" s="18">
        <v>7</v>
      </c>
      <c r="Z39" s="60" t="str">
        <f>'☆登録touroku'!E27</f>
        <v>宮野　早織</v>
      </c>
      <c r="AA39" s="61"/>
      <c r="AB39" s="61"/>
      <c r="AC39" s="232">
        <f>IF('進行表shinko'!D43="","",IF('進行表shinko'!D43&lt;180,'進行表shinko'!D43,"W"))</f>
      </c>
      <c r="AD39" s="233">
        <f>IF('進行表shinko'!I34="","",IF('進行表shinko'!I34&lt;180,'進行表shinko'!I34,"W"))</f>
        <v>106</v>
      </c>
      <c r="AE39" s="233">
        <f>IF('進行表shinko'!D35="","",IF('進行表shinko'!D35&lt;180,'進行表shinko'!D35,"W"))</f>
        <v>55</v>
      </c>
      <c r="AF39" s="233">
        <f>IF('進行表shinko'!I26="","",IF('進行表shinko'!I26&lt;180,'進行表shinko'!I26,"W"))</f>
        <v>79</v>
      </c>
      <c r="AG39" s="233">
        <f>IF('進行表shinko'!D27="","",IF('進行表shinko'!D27&lt;180,'進行表shinko'!D27,"W"))</f>
        <v>99</v>
      </c>
      <c r="AH39" s="233">
        <f>IF('進行表shinko'!I18="","",IF('進行表shinko'!I18&lt;180,'進行表shinko'!I18,"W"))</f>
        <v>34</v>
      </c>
      <c r="AI39" s="233">
        <f>IF('進行表shinko'!D19="","",IF('進行表shinko'!D19&lt;180,'進行表shinko'!D19,"W"))</f>
        <v>133</v>
      </c>
      <c r="AJ39" s="234">
        <f>IF('進行表shinko'!I50="","",IF('進行表shinko'!I50&lt;180,'進行表shinko'!I50,"W"))</f>
      </c>
      <c r="AK39" s="218">
        <f t="shared" si="16"/>
        <v>0</v>
      </c>
      <c r="AL39" s="219">
        <f t="shared" si="17"/>
        <v>6</v>
      </c>
      <c r="AM39" s="219">
        <f t="shared" si="18"/>
        <v>506</v>
      </c>
      <c r="AN39" s="220">
        <f>SUM(R33:R39)</f>
        <v>0</v>
      </c>
      <c r="AO39" s="221">
        <f t="shared" si="11"/>
        <v>7</v>
      </c>
      <c r="AP39" s="42">
        <f t="shared" si="19"/>
        <v>-59494</v>
      </c>
    </row>
    <row r="40" spans="1:42" ht="22.5" customHeight="1">
      <c r="A40" s="42"/>
      <c r="B40" s="329"/>
      <c r="C40" s="330"/>
      <c r="D40" s="75"/>
      <c r="E40" s="331"/>
      <c r="F40" s="330"/>
      <c r="G40" s="76"/>
      <c r="H40" s="18">
        <v>8</v>
      </c>
      <c r="I40" s="79"/>
      <c r="J40" s="203"/>
      <c r="K40" s="80"/>
      <c r="L40" s="222">
        <f>IF('進行表shinko'!H20="","",IF('進行表shinko'!H20&lt;180,'進行表shinko'!H20,"W"))</f>
      </c>
      <c r="M40" s="223">
        <f>IF('進行表shinko'!C30="","",IF('進行表shinko'!C30&lt;180,'進行表shinko'!C30,"W"))</f>
      </c>
      <c r="N40" s="223">
        <f>IF('進行表shinko'!H30="","",IF('進行表shinko'!H30&lt;180,'進行表shinko'!H30,"W"))</f>
      </c>
      <c r="O40" s="223">
        <f>IF('進行表shinko'!C40="","",IF('進行表shinko'!C40&lt;180,'進行表shinko'!C40,"W"))</f>
      </c>
      <c r="P40" s="223">
        <f>IF('進行表shinko'!H40="","",IF('進行表shinko'!H40&lt;180,'進行表shinko'!H40,"W"))</f>
      </c>
      <c r="Q40" s="223">
        <f>IF('進行表shinko'!C50="","",IF('進行表shinko'!C50&lt;180,'進行表shinko'!C50,"W"))</f>
      </c>
      <c r="R40" s="223">
        <f>IF('進行表shinko'!H50="","",IF('進行表shinko'!H50&lt;180,'進行表shinko'!H50,"W"))</f>
      </c>
      <c r="S40" s="224"/>
      <c r="T40" s="225">
        <f t="shared" si="12"/>
      </c>
      <c r="U40" s="226">
        <f t="shared" si="13"/>
      </c>
      <c r="V40" s="226">
        <f>IF(COUNTBLANK(L40:S40)=8,"",SUM(L40:S40)/'☆登録touroku'!D28*'☆登録touroku'!$C$17)</f>
      </c>
      <c r="W40" s="226"/>
      <c r="X40" s="227">
        <f>IF(COUNTBLANK(L40:S40)=8,"",RANK(A$33:A$40,A$33:A$40))</f>
      </c>
      <c r="Y40" s="18">
        <v>8</v>
      </c>
      <c r="Z40" s="62"/>
      <c r="AA40" s="202"/>
      <c r="AB40" s="63"/>
      <c r="AC40" s="236">
        <f>IF('進行表shinko'!I43="","",IF('進行表shinko'!I43&lt;180,'進行表shinko'!I43,"W"))</f>
      </c>
      <c r="AD40" s="237"/>
      <c r="AE40" s="237"/>
      <c r="AF40" s="237"/>
      <c r="AG40" s="237"/>
      <c r="AH40" s="237"/>
      <c r="AI40" s="237"/>
      <c r="AJ40" s="238"/>
      <c r="AK40" s="225">
        <f t="shared" si="16"/>
      </c>
      <c r="AL40" s="226">
        <f t="shared" si="17"/>
      </c>
      <c r="AM40" s="226">
        <f>IF(COUNTBLANK(AC40:AJ40)=8,"",SUM(AC40:AJ40)/'☆登録touroku'!U28*'☆登録touroku'!$C$17)</f>
      </c>
      <c r="AN40" s="226"/>
      <c r="AO40" s="227">
        <f>IF(COUNTBLANK(AC40:AJ40)=8,"",RANK(R$33:R$40,R$33:R$40))</f>
      </c>
      <c r="AP40" s="42"/>
    </row>
    <row r="41" spans="2:40" ht="22.5" customHeight="1">
      <c r="B41" s="329"/>
      <c r="C41" s="330"/>
      <c r="D41" s="75"/>
      <c r="E41" s="331"/>
      <c r="F41" s="330"/>
      <c r="G41" s="76"/>
      <c r="T41" s="34">
        <f>IF(COUNTBLANK(T33:T40)=8,"",SUM(T33:T40))</f>
        <v>26</v>
      </c>
      <c r="U41" s="64">
        <f>IF(COUNTBLANK(U33:U40)=8,"",SUM(U33:U40))</f>
        <v>16</v>
      </c>
      <c r="V41" s="339"/>
      <c r="W41" s="340"/>
      <c r="AK41" s="34">
        <f>IF(COUNTBLANK(AK33:AK39)=7,"",SUM(AK33:AK39))</f>
        <v>16</v>
      </c>
      <c r="AL41" s="64">
        <f>IF(COUNTBLANK(AL33:AL39)=7,"",SUM(AL33:AL39))</f>
        <v>26</v>
      </c>
      <c r="AM41" s="339"/>
      <c r="AN41" s="340"/>
    </row>
  </sheetData>
  <sheetProtection/>
  <mergeCells count="202">
    <mergeCell ref="I30:K32"/>
    <mergeCell ref="AK29:AM29"/>
    <mergeCell ref="AN29:AO29"/>
    <mergeCell ref="S20:S22"/>
    <mergeCell ref="T20:T22"/>
    <mergeCell ref="O20:O22"/>
    <mergeCell ref="P20:P22"/>
    <mergeCell ref="J25:J27"/>
    <mergeCell ref="I25:I27"/>
    <mergeCell ref="AD30:AD32"/>
    <mergeCell ref="AM41:AN41"/>
    <mergeCell ref="B41:C41"/>
    <mergeCell ref="E41:F41"/>
    <mergeCell ref="E38:F38"/>
    <mergeCell ref="B39:C39"/>
    <mergeCell ref="E39:F39"/>
    <mergeCell ref="B40:C40"/>
    <mergeCell ref="E40:F40"/>
    <mergeCell ref="V41:W41"/>
    <mergeCell ref="F29:G29"/>
    <mergeCell ref="B30:C30"/>
    <mergeCell ref="E30:F30"/>
    <mergeCell ref="B31:C31"/>
    <mergeCell ref="E31:F31"/>
    <mergeCell ref="B29:C29"/>
    <mergeCell ref="D29:E29"/>
    <mergeCell ref="B32:C32"/>
    <mergeCell ref="E32:F32"/>
    <mergeCell ref="B33:C33"/>
    <mergeCell ref="E33:F33"/>
    <mergeCell ref="B34:C34"/>
    <mergeCell ref="E34:F34"/>
    <mergeCell ref="B35:C35"/>
    <mergeCell ref="B38:C38"/>
    <mergeCell ref="E35:F35"/>
    <mergeCell ref="B36:C36"/>
    <mergeCell ref="E36:F36"/>
    <mergeCell ref="B37:C37"/>
    <mergeCell ref="E37:F37"/>
    <mergeCell ref="V13:V14"/>
    <mergeCell ref="V23:V24"/>
    <mergeCell ref="Y15:Y17"/>
    <mergeCell ref="Z15:Z17"/>
    <mergeCell ref="Z20:Z22"/>
    <mergeCell ref="W20:W22"/>
    <mergeCell ref="W15:W17"/>
    <mergeCell ref="X15:X17"/>
    <mergeCell ref="AB20:AB22"/>
    <mergeCell ref="M25:M27"/>
    <mergeCell ref="N25:N27"/>
    <mergeCell ref="AC25:AC27"/>
    <mergeCell ref="Q20:Q22"/>
    <mergeCell ref="R20:R22"/>
    <mergeCell ref="AB25:AB27"/>
    <mergeCell ref="O25:O27"/>
    <mergeCell ref="P25:P27"/>
    <mergeCell ref="Q25:Q27"/>
    <mergeCell ref="B23:B24"/>
    <mergeCell ref="L23:L24"/>
    <mergeCell ref="I20:I22"/>
    <mergeCell ref="J20:J22"/>
    <mergeCell ref="H20:H22"/>
    <mergeCell ref="C20:C22"/>
    <mergeCell ref="D20:D22"/>
    <mergeCell ref="F20:F22"/>
    <mergeCell ref="G20:G22"/>
    <mergeCell ref="E20:E22"/>
    <mergeCell ref="B6:J7"/>
    <mergeCell ref="K7:N7"/>
    <mergeCell ref="C25:C27"/>
    <mergeCell ref="D25:D27"/>
    <mergeCell ref="E25:E27"/>
    <mergeCell ref="F25:F27"/>
    <mergeCell ref="G25:G27"/>
    <mergeCell ref="B13:B14"/>
    <mergeCell ref="L13:L14"/>
    <mergeCell ref="H25:H27"/>
    <mergeCell ref="AC30:AC32"/>
    <mergeCell ref="AE30:AE32"/>
    <mergeCell ref="AF30:AF32"/>
    <mergeCell ref="AG30:AG32"/>
    <mergeCell ref="AH30:AH32"/>
    <mergeCell ref="Z30:AB32"/>
    <mergeCell ref="AO30:AO32"/>
    <mergeCell ref="AI30:AI32"/>
    <mergeCell ref="AJ30:AJ32"/>
    <mergeCell ref="AK30:AK32"/>
    <mergeCell ref="AL30:AL32"/>
    <mergeCell ref="AM30:AM32"/>
    <mergeCell ref="AN30:AN32"/>
    <mergeCell ref="W7:Z7"/>
    <mergeCell ref="AK20:AK22"/>
    <mergeCell ref="AI25:AI27"/>
    <mergeCell ref="AJ25:AJ27"/>
    <mergeCell ref="AK25:AK27"/>
    <mergeCell ref="Y25:Y27"/>
    <mergeCell ref="X20:X22"/>
    <mergeCell ref="AA20:AA22"/>
    <mergeCell ref="AG25:AG27"/>
    <mergeCell ref="AC20:AC22"/>
    <mergeCell ref="AD7:AG7"/>
    <mergeCell ref="AM25:AM27"/>
    <mergeCell ref="AM15:AM17"/>
    <mergeCell ref="AJ20:AJ22"/>
    <mergeCell ref="AG20:AG22"/>
    <mergeCell ref="AH20:AH22"/>
    <mergeCell ref="AJ15:AJ17"/>
    <mergeCell ref="AK15:AK17"/>
    <mergeCell ref="AK7:AO7"/>
    <mergeCell ref="AF13:AF14"/>
    <mergeCell ref="AN25:AN27"/>
    <mergeCell ref="AA15:AA17"/>
    <mergeCell ref="AB15:AB17"/>
    <mergeCell ref="AM20:AM22"/>
    <mergeCell ref="AN20:AN22"/>
    <mergeCell ref="AL20:AL22"/>
    <mergeCell ref="AL25:AL27"/>
    <mergeCell ref="AH25:AH27"/>
    <mergeCell ref="AD20:AD22"/>
    <mergeCell ref="AF23:AF24"/>
    <mergeCell ref="AN15:AN17"/>
    <mergeCell ref="AL15:AL17"/>
    <mergeCell ref="AI15:AI17"/>
    <mergeCell ref="AH15:AH17"/>
    <mergeCell ref="AD15:AD17"/>
    <mergeCell ref="AG15:AG17"/>
    <mergeCell ref="R25:R27"/>
    <mergeCell ref="AD25:AD27"/>
    <mergeCell ref="Z25:Z27"/>
    <mergeCell ref="S25:S27"/>
    <mergeCell ref="T25:T27"/>
    <mergeCell ref="W25:W27"/>
    <mergeCell ref="X25:X27"/>
    <mergeCell ref="AA25:AA27"/>
    <mergeCell ref="M20:M22"/>
    <mergeCell ref="N20:N22"/>
    <mergeCell ref="AI20:AI22"/>
    <mergeCell ref="Y20:Y22"/>
    <mergeCell ref="AG10:AG12"/>
    <mergeCell ref="AH10:AH12"/>
    <mergeCell ref="M15:M17"/>
    <mergeCell ref="N15:N17"/>
    <mergeCell ref="O15:O17"/>
    <mergeCell ref="P15:P17"/>
    <mergeCell ref="AN10:AN12"/>
    <mergeCell ref="AK10:AK12"/>
    <mergeCell ref="AL10:AL12"/>
    <mergeCell ref="AD10:AD12"/>
    <mergeCell ref="AJ10:AJ12"/>
    <mergeCell ref="AM10:AM12"/>
    <mergeCell ref="AI10:AI12"/>
    <mergeCell ref="W10:W12"/>
    <mergeCell ref="X10:X12"/>
    <mergeCell ref="Y10:Y12"/>
    <mergeCell ref="Z10:Z12"/>
    <mergeCell ref="AA10:AA12"/>
    <mergeCell ref="AB10:AB12"/>
    <mergeCell ref="AC10:AC12"/>
    <mergeCell ref="AC15:AC17"/>
    <mergeCell ref="T10:T12"/>
    <mergeCell ref="Q15:Q17"/>
    <mergeCell ref="R15:R17"/>
    <mergeCell ref="O10:O12"/>
    <mergeCell ref="P10:P12"/>
    <mergeCell ref="Q10:Q12"/>
    <mergeCell ref="R10:R12"/>
    <mergeCell ref="T15:T17"/>
    <mergeCell ref="G15:G17"/>
    <mergeCell ref="S10:S12"/>
    <mergeCell ref="C15:C17"/>
    <mergeCell ref="D15:D17"/>
    <mergeCell ref="E15:E17"/>
    <mergeCell ref="F15:F17"/>
    <mergeCell ref="C10:C12"/>
    <mergeCell ref="D10:D12"/>
    <mergeCell ref="E10:E12"/>
    <mergeCell ref="F10:F12"/>
    <mergeCell ref="G10:G12"/>
    <mergeCell ref="H10:H12"/>
    <mergeCell ref="I10:I12"/>
    <mergeCell ref="J10:J12"/>
    <mergeCell ref="M10:M12"/>
    <mergeCell ref="N10:N12"/>
    <mergeCell ref="L30:L32"/>
    <mergeCell ref="M30:M32"/>
    <mergeCell ref="T29:V29"/>
    <mergeCell ref="S15:S17"/>
    <mergeCell ref="H15:H17"/>
    <mergeCell ref="I15:I17"/>
    <mergeCell ref="J15:J17"/>
    <mergeCell ref="P30:P32"/>
    <mergeCell ref="R30:R32"/>
    <mergeCell ref="Q30:Q32"/>
    <mergeCell ref="W29:X29"/>
    <mergeCell ref="N30:N32"/>
    <mergeCell ref="O30:O32"/>
    <mergeCell ref="U30:U32"/>
    <mergeCell ref="V30:V32"/>
    <mergeCell ref="S30:S32"/>
    <mergeCell ref="T30:T32"/>
    <mergeCell ref="W30:W32"/>
    <mergeCell ref="X30:X32"/>
  </mergeCells>
  <conditionalFormatting sqref="D31:D41">
    <cfRule type="expression" priority="1" dxfId="0" stopIfTrue="1">
      <formula>MAX($D$31:$D$41,$G$31:$G$41)=$D31</formula>
    </cfRule>
  </conditionalFormatting>
  <conditionalFormatting sqref="G31:G41">
    <cfRule type="expression" priority="2" dxfId="0" stopIfTrue="1">
      <formula>MAX($D$31:$D$41,$G$31:$G$41)=$G31</formula>
    </cfRule>
  </conditionalFormatting>
  <dataValidations count="2">
    <dataValidation type="list" allowBlank="1" showInputMessage="1" showErrorMessage="1" sqref="B31:B41">
      <formula1>チームA</formula1>
    </dataValidation>
    <dataValidation type="list" allowBlank="1" showInputMessage="1" showErrorMessage="1" sqref="E31:E41">
      <formula1>チームB</formula1>
    </dataValidation>
  </dataValidations>
  <printOptions horizontalCentered="1" verticalCentered="1"/>
  <pageMargins left="0.3937007874015748" right="0.3937007874015748" top="0.5118110236220472" bottom="0.2755905511811024" header="0.3937007874015748" footer="0.11811023622047245"/>
  <pageSetup orientation="landscape" paperSize="9" scale="72" r:id="rId2"/>
  <drawing r:id="rId1"/>
</worksheet>
</file>

<file path=xl/worksheets/sheet7.xml><?xml version="1.0" encoding="utf-8"?>
<worksheet xmlns="http://schemas.openxmlformats.org/spreadsheetml/2006/main" xmlns:r="http://schemas.openxmlformats.org/officeDocument/2006/relationships">
  <dimension ref="A1:AP41"/>
  <sheetViews>
    <sheetView zoomScale="70" zoomScaleNormal="70" zoomScalePageLayoutView="0" workbookViewId="0" topLeftCell="A1">
      <selection activeCell="AK41" sqref="AK41"/>
    </sheetView>
  </sheetViews>
  <sheetFormatPr defaultColWidth="3.75390625" defaultRowHeight="22.5" customHeight="1"/>
  <cols>
    <col min="1" max="41" width="4.625" style="87" customWidth="1"/>
    <col min="42" max="16384" width="3.75390625" style="87" customWidth="1"/>
  </cols>
  <sheetData>
    <row r="1" spans="2:3" s="83" customFormat="1" ht="24">
      <c r="B1" s="84" t="s">
        <v>128</v>
      </c>
      <c r="C1" s="85"/>
    </row>
    <row r="2" s="83" customFormat="1" ht="24">
      <c r="B2" s="84" t="s">
        <v>130</v>
      </c>
    </row>
    <row r="3" s="83" customFormat="1" ht="24">
      <c r="B3" s="84" t="s">
        <v>132</v>
      </c>
    </row>
    <row r="4" s="83" customFormat="1" ht="24">
      <c r="B4" s="84" t="s">
        <v>133</v>
      </c>
    </row>
    <row r="5" s="83" customFormat="1" ht="24">
      <c r="B5" s="86"/>
    </row>
    <row r="6" spans="2:10" ht="10.5" customHeight="1">
      <c r="B6" s="368" t="str">
        <f>'☆登録touroku'!B11</f>
        <v>第15回　京奈対抗戦</v>
      </c>
      <c r="C6" s="368"/>
      <c r="D6" s="368"/>
      <c r="E6" s="368"/>
      <c r="F6" s="368"/>
      <c r="G6" s="368"/>
      <c r="H6" s="368"/>
      <c r="I6" s="368"/>
      <c r="J6" s="368"/>
    </row>
    <row r="7" spans="2:41" ht="22.5" customHeight="1">
      <c r="B7" s="368"/>
      <c r="C7" s="368"/>
      <c r="D7" s="368"/>
      <c r="E7" s="368"/>
      <c r="F7" s="368"/>
      <c r="G7" s="368"/>
      <c r="H7" s="368"/>
      <c r="I7" s="368"/>
      <c r="J7" s="368"/>
      <c r="K7" s="369">
        <f>'☆登録touroku'!C13</f>
        <v>42463</v>
      </c>
      <c r="L7" s="369"/>
      <c r="M7" s="369"/>
      <c r="N7" s="369"/>
      <c r="O7" s="87" t="s">
        <v>0</v>
      </c>
      <c r="P7" s="88" t="str">
        <f>'☆登録touroku'!C15</f>
        <v>VAMP</v>
      </c>
      <c r="R7" s="88"/>
      <c r="S7" s="88"/>
      <c r="T7" s="89"/>
      <c r="U7" s="90" t="s">
        <v>150</v>
      </c>
      <c r="V7" s="91"/>
      <c r="W7" s="355" t="s">
        <v>151</v>
      </c>
      <c r="X7" s="353"/>
      <c r="Y7" s="353"/>
      <c r="Z7" s="394"/>
      <c r="AB7" s="90" t="s">
        <v>152</v>
      </c>
      <c r="AC7" s="91"/>
      <c r="AD7" s="355" t="s">
        <v>151</v>
      </c>
      <c r="AE7" s="353"/>
      <c r="AF7" s="353"/>
      <c r="AG7" s="394"/>
      <c r="AI7" s="90" t="s">
        <v>153</v>
      </c>
      <c r="AJ7" s="91"/>
      <c r="AK7" s="355" t="s">
        <v>154</v>
      </c>
      <c r="AL7" s="353"/>
      <c r="AM7" s="353"/>
      <c r="AN7" s="353"/>
      <c r="AO7" s="394"/>
    </row>
    <row r="8" spans="2:41" ht="22.5" customHeight="1">
      <c r="B8" s="92"/>
      <c r="C8" s="93"/>
      <c r="D8" s="93"/>
      <c r="E8" s="92"/>
      <c r="F8" s="93"/>
      <c r="G8" s="93"/>
      <c r="H8" s="92"/>
      <c r="I8" s="92"/>
      <c r="J8" s="92"/>
      <c r="V8" s="94"/>
      <c r="W8" s="94"/>
      <c r="X8" s="94"/>
      <c r="Y8" s="94"/>
      <c r="Z8" s="94"/>
      <c r="AA8" s="94"/>
      <c r="AC8" s="94"/>
      <c r="AD8" s="94"/>
      <c r="AE8" s="94"/>
      <c r="AF8" s="94"/>
      <c r="AG8" s="94"/>
      <c r="AH8" s="94"/>
      <c r="AJ8" s="94"/>
      <c r="AK8" s="94"/>
      <c r="AL8" s="94"/>
      <c r="AM8" s="94"/>
      <c r="AN8" s="94"/>
      <c r="AO8" s="94"/>
    </row>
    <row r="9" spans="3:40" ht="22.5" customHeight="1">
      <c r="C9" s="87">
        <v>1</v>
      </c>
      <c r="D9" s="87">
        <v>2</v>
      </c>
      <c r="E9" s="87">
        <v>3</v>
      </c>
      <c r="F9" s="87">
        <v>4</v>
      </c>
      <c r="G9" s="87">
        <v>5</v>
      </c>
      <c r="H9" s="87">
        <v>6</v>
      </c>
      <c r="I9" s="87">
        <v>7</v>
      </c>
      <c r="J9" s="87">
        <v>8</v>
      </c>
      <c r="M9" s="87">
        <v>9</v>
      </c>
      <c r="N9" s="87">
        <v>10</v>
      </c>
      <c r="O9" s="87">
        <v>11</v>
      </c>
      <c r="P9" s="87">
        <v>12</v>
      </c>
      <c r="Q9" s="87">
        <v>13</v>
      </c>
      <c r="R9" s="87">
        <v>14</v>
      </c>
      <c r="S9" s="87">
        <v>15</v>
      </c>
      <c r="T9" s="87">
        <v>16</v>
      </c>
      <c r="W9" s="87">
        <v>17</v>
      </c>
      <c r="X9" s="87">
        <v>18</v>
      </c>
      <c r="Y9" s="87">
        <v>19</v>
      </c>
      <c r="Z9" s="87">
        <v>20</v>
      </c>
      <c r="AA9" s="87">
        <v>21</v>
      </c>
      <c r="AB9" s="87">
        <v>22</v>
      </c>
      <c r="AC9" s="87">
        <v>23</v>
      </c>
      <c r="AD9" s="87">
        <v>24</v>
      </c>
      <c r="AG9" s="87">
        <v>25</v>
      </c>
      <c r="AH9" s="87">
        <v>26</v>
      </c>
      <c r="AI9" s="87">
        <v>27</v>
      </c>
      <c r="AJ9" s="87">
        <v>28</v>
      </c>
      <c r="AK9" s="87">
        <v>29</v>
      </c>
      <c r="AL9" s="87">
        <v>30</v>
      </c>
      <c r="AM9" s="87">
        <v>31</v>
      </c>
      <c r="AN9" s="87">
        <v>32</v>
      </c>
    </row>
    <row r="10" spans="2:41" ht="22.5" customHeight="1">
      <c r="B10" s="95"/>
      <c r="C10" s="399" t="str">
        <f aca="true" t="shared" si="0" ref="C10:J10">AC30</f>
        <v>今村　哲也</v>
      </c>
      <c r="D10" s="342" t="str">
        <f t="shared" si="0"/>
        <v>加藤　秀万</v>
      </c>
      <c r="E10" s="342" t="str">
        <f t="shared" si="0"/>
        <v>伊庭　保久</v>
      </c>
      <c r="F10" s="342" t="str">
        <f t="shared" si="0"/>
        <v>小山　久博</v>
      </c>
      <c r="G10" s="372" t="str">
        <f t="shared" si="0"/>
        <v>田附　裕次</v>
      </c>
      <c r="H10" s="342" t="str">
        <f t="shared" si="0"/>
        <v>金光　隆男</v>
      </c>
      <c r="I10" s="342" t="str">
        <f t="shared" si="0"/>
        <v>森田由佳里</v>
      </c>
      <c r="J10" s="345">
        <f t="shared" si="0"/>
        <v>0</v>
      </c>
      <c r="K10" s="96"/>
      <c r="L10" s="95"/>
      <c r="M10" s="361" t="str">
        <f aca="true" t="shared" si="1" ref="M10:T10">C10</f>
        <v>今村　哲也</v>
      </c>
      <c r="N10" s="342" t="str">
        <f t="shared" si="1"/>
        <v>加藤　秀万</v>
      </c>
      <c r="O10" s="342" t="str">
        <f t="shared" si="1"/>
        <v>伊庭　保久</v>
      </c>
      <c r="P10" s="342" t="str">
        <f t="shared" si="1"/>
        <v>小山　久博</v>
      </c>
      <c r="Q10" s="342" t="str">
        <f t="shared" si="1"/>
        <v>田附　裕次</v>
      </c>
      <c r="R10" s="342" t="str">
        <f t="shared" si="1"/>
        <v>金光　隆男</v>
      </c>
      <c r="S10" s="342" t="str">
        <f t="shared" si="1"/>
        <v>森田由佳里</v>
      </c>
      <c r="T10" s="345">
        <f t="shared" si="1"/>
        <v>0</v>
      </c>
      <c r="U10" s="96"/>
      <c r="V10" s="95"/>
      <c r="W10" s="361" t="str">
        <f aca="true" t="shared" si="2" ref="W10:AD10">M10</f>
        <v>今村　哲也</v>
      </c>
      <c r="X10" s="342" t="str">
        <f t="shared" si="2"/>
        <v>加藤　秀万</v>
      </c>
      <c r="Y10" s="342" t="str">
        <f t="shared" si="2"/>
        <v>伊庭　保久</v>
      </c>
      <c r="Z10" s="342" t="str">
        <f t="shared" si="2"/>
        <v>小山　久博</v>
      </c>
      <c r="AA10" s="342" t="str">
        <f t="shared" si="2"/>
        <v>田附　裕次</v>
      </c>
      <c r="AB10" s="342" t="str">
        <f t="shared" si="2"/>
        <v>金光　隆男</v>
      </c>
      <c r="AC10" s="342" t="str">
        <f t="shared" si="2"/>
        <v>森田由佳里</v>
      </c>
      <c r="AD10" s="345">
        <f t="shared" si="2"/>
        <v>0</v>
      </c>
      <c r="AE10" s="96"/>
      <c r="AF10" s="95"/>
      <c r="AG10" s="361" t="str">
        <f aca="true" t="shared" si="3" ref="AG10:AN10">W10</f>
        <v>今村　哲也</v>
      </c>
      <c r="AH10" s="342" t="str">
        <f t="shared" si="3"/>
        <v>加藤　秀万</v>
      </c>
      <c r="AI10" s="342" t="str">
        <f t="shared" si="3"/>
        <v>伊庭　保久</v>
      </c>
      <c r="AJ10" s="342" t="str">
        <f t="shared" si="3"/>
        <v>小山　久博</v>
      </c>
      <c r="AK10" s="342" t="str">
        <f t="shared" si="3"/>
        <v>田附　裕次</v>
      </c>
      <c r="AL10" s="342" t="str">
        <f t="shared" si="3"/>
        <v>金光　隆男</v>
      </c>
      <c r="AM10" s="342" t="str">
        <f t="shared" si="3"/>
        <v>森田由佳里</v>
      </c>
      <c r="AN10" s="345">
        <f t="shared" si="3"/>
        <v>0</v>
      </c>
      <c r="AO10" s="96"/>
    </row>
    <row r="11" spans="2:41" ht="22.5" customHeight="1">
      <c r="B11" s="97"/>
      <c r="C11" s="286"/>
      <c r="D11" s="343"/>
      <c r="E11" s="343"/>
      <c r="F11" s="343"/>
      <c r="G11" s="400"/>
      <c r="H11" s="343"/>
      <c r="I11" s="343"/>
      <c r="J11" s="346"/>
      <c r="K11" s="98"/>
      <c r="L11" s="97"/>
      <c r="M11" s="362"/>
      <c r="N11" s="343"/>
      <c r="O11" s="343"/>
      <c r="P11" s="343"/>
      <c r="Q11" s="343"/>
      <c r="R11" s="343"/>
      <c r="S11" s="343"/>
      <c r="T11" s="346"/>
      <c r="U11" s="98"/>
      <c r="V11" s="97"/>
      <c r="W11" s="362"/>
      <c r="X11" s="343"/>
      <c r="Y11" s="343"/>
      <c r="Z11" s="343"/>
      <c r="AA11" s="343"/>
      <c r="AB11" s="343"/>
      <c r="AC11" s="343"/>
      <c r="AD11" s="346"/>
      <c r="AE11" s="98"/>
      <c r="AF11" s="97"/>
      <c r="AG11" s="362"/>
      <c r="AH11" s="343"/>
      <c r="AI11" s="343"/>
      <c r="AJ11" s="343"/>
      <c r="AK11" s="343"/>
      <c r="AL11" s="343"/>
      <c r="AM11" s="343"/>
      <c r="AN11" s="346"/>
      <c r="AO11" s="98"/>
    </row>
    <row r="12" spans="2:41" ht="22.5" customHeight="1">
      <c r="B12" s="97"/>
      <c r="C12" s="287"/>
      <c r="D12" s="344"/>
      <c r="E12" s="344"/>
      <c r="F12" s="344"/>
      <c r="G12" s="401"/>
      <c r="H12" s="344"/>
      <c r="I12" s="344"/>
      <c r="J12" s="347"/>
      <c r="K12" s="99"/>
      <c r="L12" s="97"/>
      <c r="M12" s="363"/>
      <c r="N12" s="344"/>
      <c r="O12" s="344"/>
      <c r="P12" s="344"/>
      <c r="Q12" s="344"/>
      <c r="R12" s="344"/>
      <c r="S12" s="344"/>
      <c r="T12" s="347"/>
      <c r="U12" s="99">
        <f>IF(K13="","",K13+U13)</f>
      </c>
      <c r="V12" s="97"/>
      <c r="W12" s="363"/>
      <c r="X12" s="344"/>
      <c r="Y12" s="344"/>
      <c r="Z12" s="344"/>
      <c r="AA12" s="344"/>
      <c r="AB12" s="344"/>
      <c r="AC12" s="344"/>
      <c r="AD12" s="347"/>
      <c r="AE12" s="99">
        <f>IF(U13="","",U13+AE13)</f>
      </c>
      <c r="AF12" s="97"/>
      <c r="AG12" s="363"/>
      <c r="AH12" s="344"/>
      <c r="AI12" s="344"/>
      <c r="AJ12" s="344"/>
      <c r="AK12" s="344"/>
      <c r="AL12" s="344"/>
      <c r="AM12" s="344"/>
      <c r="AN12" s="347"/>
      <c r="AO12" s="99">
        <f>IF(AE13="","",AE13+AO13)</f>
      </c>
    </row>
    <row r="13" spans="2:41" ht="22.5" customHeight="1">
      <c r="B13" s="359">
        <v>1</v>
      </c>
      <c r="C13" s="100">
        <v>31</v>
      </c>
      <c r="D13" s="101" t="str">
        <f>IF(M34="","",IF(M34&lt;180,"×","○"))</f>
        <v>×</v>
      </c>
      <c r="E13" s="101">
        <v>177</v>
      </c>
      <c r="F13" s="101">
        <v>69</v>
      </c>
      <c r="G13" s="101" t="s">
        <v>166</v>
      </c>
      <c r="H13" s="101" t="str">
        <f>IF(Q38="","",IF(Q38&lt;180,"×","○"))</f>
        <v>×</v>
      </c>
      <c r="I13" s="101" t="str">
        <f>IF(R39="","",IF(R39&lt;180,"×","○"))</f>
        <v>○</v>
      </c>
      <c r="J13" s="102">
        <f>IF(S40="","",IF(S40&lt;180,"×","○"))</f>
      </c>
      <c r="K13" s="103">
        <f>IF(COUNTA(C13:J13)=8,"",COUNTIF(C13:J13,"○"))</f>
      </c>
      <c r="L13" s="359">
        <v>2</v>
      </c>
      <c r="M13" s="100" t="str">
        <f>IF(M33="","",IF(M33&lt;180,"×","○"))</f>
        <v>○</v>
      </c>
      <c r="N13" s="101" t="str">
        <f>IF(N34="","",IF(N34&lt;180,"×","○"))</f>
        <v>○</v>
      </c>
      <c r="O13" s="101" t="str">
        <f>IF(O35="","",IF(O35&lt;180,"×","○"))</f>
        <v>×</v>
      </c>
      <c r="P13" s="101" t="str">
        <f>IF(P36="","",IF(P36&lt;180,"×","○"))</f>
        <v>×</v>
      </c>
      <c r="Q13" s="101" t="str">
        <f>IF(Q37="","",IF(Q37&lt;180,"×","○"))</f>
        <v>○</v>
      </c>
      <c r="R13" s="101" t="str">
        <f>IF(R38="","",IF(R38&lt;180,"×","○"))</f>
        <v>○</v>
      </c>
      <c r="S13" s="101" t="str">
        <f>IF(S39="","",IF(S39&lt;180,"×","○"))</f>
        <v>×</v>
      </c>
      <c r="T13" s="102">
        <f>IF(L40="","",IF(L40&lt;180,"×","○"))</f>
      </c>
      <c r="U13" s="103">
        <f>IF(COUNTA(M13:T13)=8,"",COUNTIF(M13:T13,"○"))</f>
      </c>
      <c r="V13" s="359">
        <v>3</v>
      </c>
      <c r="W13" s="100" t="str">
        <f>IF(N33="","",IF(N33&lt;180,"×","○"))</f>
        <v>○</v>
      </c>
      <c r="X13" s="101" t="str">
        <f>IF(O34="","",IF(O34&lt;180,"×","○"))</f>
        <v>○</v>
      </c>
      <c r="Y13" s="101" t="str">
        <f>IF(P35="","",IF(P35&lt;180,"×","○"))</f>
        <v>×</v>
      </c>
      <c r="Z13" s="101" t="str">
        <f>IF(Q36="","",IF(Q36&lt;180,"×","○"))</f>
        <v>×</v>
      </c>
      <c r="AA13" s="101" t="str">
        <f>IF(R37="","",IF(R37&lt;180,"×","○"))</f>
        <v>○</v>
      </c>
      <c r="AB13" s="101" t="str">
        <f>IF(S38="","",IF(S38&lt;180,"×","○"))</f>
        <v>×</v>
      </c>
      <c r="AC13" s="101" t="str">
        <f>IF(L39="","",IF(L39&lt;180,"×","○"))</f>
        <v>×</v>
      </c>
      <c r="AD13" s="102">
        <f>IF(M40="","",IF(M40&lt;180,"×","○"))</f>
      </c>
      <c r="AE13" s="103">
        <f>IF(COUNTA(W13:AD13)=8,"",COUNTIF(W13:AD13,"○"))</f>
      </c>
      <c r="AF13" s="359">
        <v>4</v>
      </c>
      <c r="AG13" s="100" t="str">
        <f>IF(O33="","",IF(O33&lt;180,"×","○"))</f>
        <v>○</v>
      </c>
      <c r="AH13" s="101" t="str">
        <f>IF(P34="","",IF(P34&lt;180,"×","○"))</f>
        <v>×</v>
      </c>
      <c r="AI13" s="101" t="str">
        <f>IF(Q35="","",IF(Q35&lt;180,"×","○"))</f>
        <v>×</v>
      </c>
      <c r="AJ13" s="101" t="str">
        <f>IF(R36="","",IF(R36&lt;180,"×","○"))</f>
        <v>○</v>
      </c>
      <c r="AK13" s="101" t="str">
        <f>IF(S37="","",IF(S37&lt;180,"×","○"))</f>
        <v>×</v>
      </c>
      <c r="AL13" s="101" t="str">
        <f>IF(L38="","",IF(L38&lt;180,"×","○"))</f>
        <v>○</v>
      </c>
      <c r="AM13" s="101" t="str">
        <f>IF(M39="","",IF(M39&lt;180,"×","○"))</f>
        <v>○</v>
      </c>
      <c r="AN13" s="102">
        <f>IF(N40="","",IF(N40&lt;180,"×","○"))</f>
      </c>
      <c r="AO13" s="103">
        <f>IF(COUNTA(AG13:AN13)=8,"",COUNTIF(AG13:AN13,"○"))</f>
      </c>
    </row>
    <row r="14" spans="2:41" ht="22.5" customHeight="1">
      <c r="B14" s="359"/>
      <c r="C14" s="104" t="s">
        <v>166</v>
      </c>
      <c r="D14" s="105" t="str">
        <f>IF(M34="","",IF(M34&lt;180,"○","×"))</f>
        <v>○</v>
      </c>
      <c r="E14" s="105" t="s">
        <v>166</v>
      </c>
      <c r="F14" s="105" t="s">
        <v>166</v>
      </c>
      <c r="G14" s="105">
        <v>132</v>
      </c>
      <c r="H14" s="105" t="str">
        <f>IF(Q38="","",IF(Q38&lt;180,"○","×"))</f>
        <v>○</v>
      </c>
      <c r="I14" s="105" t="str">
        <f>IF(R39="","",IF(R39&lt;180,"○","×"))</f>
        <v>×</v>
      </c>
      <c r="J14" s="106">
        <f>IF(S40="","",IF(S40&lt;180,"○","×"))</f>
      </c>
      <c r="K14" s="103">
        <f>IF(COUNTA(C14:J14)=8,"",COUNTIF(C14:J14,"○"))</f>
      </c>
      <c r="L14" s="359"/>
      <c r="M14" s="104" t="str">
        <f>IF(M33="","",IF(M33&lt;180,"○","×"))</f>
        <v>×</v>
      </c>
      <c r="N14" s="105" t="str">
        <f>IF(N34="","",IF(N34&lt;180,"○","×"))</f>
        <v>×</v>
      </c>
      <c r="O14" s="105" t="str">
        <f>IF(O35="","",IF(O35&lt;180,"○","×"))</f>
        <v>○</v>
      </c>
      <c r="P14" s="105" t="str">
        <f>IF(P36="","",IF(P36&lt;180,"○","×"))</f>
        <v>○</v>
      </c>
      <c r="Q14" s="105" t="str">
        <f>IF(Q37="","",IF(Q37&lt;180,"○","×"))</f>
        <v>×</v>
      </c>
      <c r="R14" s="105" t="str">
        <f>IF(R38="","",IF(R38&lt;180,"○","×"))</f>
        <v>×</v>
      </c>
      <c r="S14" s="105" t="str">
        <f>IF(S39="","",IF(S39&lt;180,"○","×"))</f>
        <v>○</v>
      </c>
      <c r="T14" s="106">
        <f>IF(L40="","",IF(L40&lt;180,"○","×"))</f>
      </c>
      <c r="U14" s="103">
        <f>IF(COUNTA(M14:T14)=8,"",COUNTIF(M14:T14,"○"))</f>
      </c>
      <c r="V14" s="359"/>
      <c r="W14" s="107" t="str">
        <f>IF(N33="","",IF(N33&lt;180,"○","×"))</f>
        <v>×</v>
      </c>
      <c r="X14" s="108" t="str">
        <f>IF(O34="","",IF(O34&lt;180,"○","×"))</f>
        <v>×</v>
      </c>
      <c r="Y14" s="108" t="str">
        <f>IF(P35="","",IF(P35&lt;180,"○","×"))</f>
        <v>○</v>
      </c>
      <c r="Z14" s="108" t="str">
        <f>IF(Q36="","",IF(Q36&lt;180,"○","×"))</f>
        <v>○</v>
      </c>
      <c r="AA14" s="108" t="str">
        <f>IF(R37="","",IF(R37&lt;180,"○","×"))</f>
        <v>×</v>
      </c>
      <c r="AB14" s="108" t="str">
        <f>IF(S38="","",IF(S38&lt;180,"○","×"))</f>
        <v>○</v>
      </c>
      <c r="AC14" s="108" t="str">
        <f>IF(L39="","",IF(L39&lt;180,"○","×"))</f>
        <v>○</v>
      </c>
      <c r="AD14" s="109">
        <f>IF(M40="","",IF(M40&lt;180,"○","×"))</f>
      </c>
      <c r="AE14" s="103">
        <f>IF(COUNTA(W14:AD14)=8,"",COUNTIF(W14:AD14,"○"))</f>
      </c>
      <c r="AF14" s="359"/>
      <c r="AG14" s="107" t="str">
        <f>IF(O33="","",IF(O33&lt;180,"○","×"))</f>
        <v>×</v>
      </c>
      <c r="AH14" s="108" t="str">
        <f>IF(P34="","",IF(P34&lt;180,"○","×"))</f>
        <v>○</v>
      </c>
      <c r="AI14" s="108" t="str">
        <f>IF(Q35="","",IF(Q35&lt;180,"○","×"))</f>
        <v>○</v>
      </c>
      <c r="AJ14" s="108" t="str">
        <f>IF(R36="","",IF(R36&lt;180,"○","×"))</f>
        <v>×</v>
      </c>
      <c r="AK14" s="108" t="str">
        <f>IF(S37="","",IF(S37&lt;180,"○","×"))</f>
        <v>○</v>
      </c>
      <c r="AL14" s="108" t="str">
        <f>IF(L38="","",IF(L38&lt;180,"○","×"))</f>
        <v>×</v>
      </c>
      <c r="AM14" s="108" t="str">
        <f>IF(M39="","",IF(M39&lt;180,"○","×"))</f>
        <v>×</v>
      </c>
      <c r="AN14" s="109">
        <f>IF(N40="","",IF(N40&lt;180,"○","×"))</f>
      </c>
      <c r="AO14" s="103">
        <f>IF(COUNTA(AG14:AN14)=8,"",COUNTIF(AG14:AN14,"○"))</f>
      </c>
    </row>
    <row r="15" spans="2:41" ht="22.5" customHeight="1">
      <c r="B15" s="97"/>
      <c r="C15" s="402" t="str">
        <f aca="true" t="shared" si="4" ref="C15:J15">L30</f>
        <v>白戸　玲人</v>
      </c>
      <c r="D15" s="364" t="str">
        <f t="shared" si="4"/>
        <v>吉向　翔平</v>
      </c>
      <c r="E15" s="364" t="str">
        <f t="shared" si="4"/>
        <v>山田　晃司</v>
      </c>
      <c r="F15" s="364" t="str">
        <f t="shared" si="4"/>
        <v>斉藤　裕児</v>
      </c>
      <c r="G15" s="364" t="str">
        <f t="shared" si="4"/>
        <v>近藤　拓馬</v>
      </c>
      <c r="H15" s="364" t="str">
        <f t="shared" si="4"/>
        <v>植田　慎也</v>
      </c>
      <c r="I15" s="364" t="str">
        <f t="shared" si="4"/>
        <v>宮野　早織</v>
      </c>
      <c r="J15" s="386">
        <f t="shared" si="4"/>
        <v>0</v>
      </c>
      <c r="K15" s="96"/>
      <c r="L15" s="97"/>
      <c r="M15" s="362" t="str">
        <f aca="true" t="shared" si="5" ref="M15:S15">D15</f>
        <v>吉向　翔平</v>
      </c>
      <c r="N15" s="343" t="str">
        <f t="shared" si="5"/>
        <v>山田　晃司</v>
      </c>
      <c r="O15" s="343" t="str">
        <f t="shared" si="5"/>
        <v>斉藤　裕児</v>
      </c>
      <c r="P15" s="343" t="str">
        <f t="shared" si="5"/>
        <v>近藤　拓馬</v>
      </c>
      <c r="Q15" s="343" t="str">
        <f t="shared" si="5"/>
        <v>植田　慎也</v>
      </c>
      <c r="R15" s="343" t="str">
        <f t="shared" si="5"/>
        <v>宮野　早織</v>
      </c>
      <c r="S15" s="343">
        <f t="shared" si="5"/>
        <v>0</v>
      </c>
      <c r="T15" s="395" t="str">
        <f>C15</f>
        <v>白戸　玲人</v>
      </c>
      <c r="U15" s="96">
        <f>IF(K14="","",K14+U14)</f>
      </c>
      <c r="V15" s="97"/>
      <c r="W15" s="360" t="str">
        <f aca="true" t="shared" si="6" ref="W15:AB15">N15</f>
        <v>山田　晃司</v>
      </c>
      <c r="X15" s="360" t="str">
        <f t="shared" si="6"/>
        <v>斉藤　裕児</v>
      </c>
      <c r="Y15" s="360" t="str">
        <f t="shared" si="6"/>
        <v>近藤　拓馬</v>
      </c>
      <c r="Z15" s="360" t="str">
        <f t="shared" si="6"/>
        <v>植田　慎也</v>
      </c>
      <c r="AA15" s="360" t="str">
        <f t="shared" si="6"/>
        <v>宮野　早織</v>
      </c>
      <c r="AB15" s="360">
        <f t="shared" si="6"/>
        <v>0</v>
      </c>
      <c r="AC15" s="364" t="str">
        <f>C15</f>
        <v>白戸　玲人</v>
      </c>
      <c r="AD15" s="396" t="str">
        <f>D15</f>
        <v>吉向　翔平</v>
      </c>
      <c r="AE15" s="96">
        <f>IF(U14="","",U14+AE14)</f>
      </c>
      <c r="AF15" s="97"/>
      <c r="AG15" s="370" t="str">
        <f>X15</f>
        <v>斉藤　裕児</v>
      </c>
      <c r="AH15" s="371" t="str">
        <f>Y15</f>
        <v>近藤　拓馬</v>
      </c>
      <c r="AI15" s="371" t="str">
        <f>Z15</f>
        <v>植田　慎也</v>
      </c>
      <c r="AJ15" s="371" t="str">
        <f>AA15</f>
        <v>宮野　早織</v>
      </c>
      <c r="AK15" s="371">
        <f>AB15</f>
        <v>0</v>
      </c>
      <c r="AL15" s="371" t="str">
        <f>C15</f>
        <v>白戸　玲人</v>
      </c>
      <c r="AM15" s="371" t="str">
        <f>M15</f>
        <v>吉向　翔平</v>
      </c>
      <c r="AN15" s="395" t="str">
        <f>N15</f>
        <v>山田　晃司</v>
      </c>
      <c r="AO15" s="96">
        <f>IF(AE14="","",AE14+AO14)</f>
      </c>
    </row>
    <row r="16" spans="2:41" ht="22.5" customHeight="1">
      <c r="B16" s="97"/>
      <c r="C16" s="362"/>
      <c r="D16" s="364"/>
      <c r="E16" s="364"/>
      <c r="F16" s="364"/>
      <c r="G16" s="364"/>
      <c r="H16" s="364"/>
      <c r="I16" s="364"/>
      <c r="J16" s="386"/>
      <c r="K16" s="98"/>
      <c r="L16" s="97"/>
      <c r="M16" s="362"/>
      <c r="N16" s="343"/>
      <c r="O16" s="343"/>
      <c r="P16" s="343"/>
      <c r="Q16" s="343"/>
      <c r="R16" s="343"/>
      <c r="S16" s="343"/>
      <c r="T16" s="386"/>
      <c r="U16" s="98"/>
      <c r="V16" s="97"/>
      <c r="W16" s="343"/>
      <c r="X16" s="343"/>
      <c r="Y16" s="343"/>
      <c r="Z16" s="343"/>
      <c r="AA16" s="343"/>
      <c r="AB16" s="343"/>
      <c r="AC16" s="364"/>
      <c r="AD16" s="397"/>
      <c r="AE16" s="98"/>
      <c r="AF16" s="97"/>
      <c r="AG16" s="366"/>
      <c r="AH16" s="364"/>
      <c r="AI16" s="364"/>
      <c r="AJ16" s="364"/>
      <c r="AK16" s="364"/>
      <c r="AL16" s="364"/>
      <c r="AM16" s="364"/>
      <c r="AN16" s="386"/>
      <c r="AO16" s="98"/>
    </row>
    <row r="17" spans="2:41" ht="22.5" customHeight="1">
      <c r="B17" s="110"/>
      <c r="C17" s="363"/>
      <c r="D17" s="365"/>
      <c r="E17" s="365"/>
      <c r="F17" s="365"/>
      <c r="G17" s="365"/>
      <c r="H17" s="365"/>
      <c r="I17" s="365"/>
      <c r="J17" s="387"/>
      <c r="K17" s="99"/>
      <c r="L17" s="110"/>
      <c r="M17" s="363"/>
      <c r="N17" s="344"/>
      <c r="O17" s="344"/>
      <c r="P17" s="344"/>
      <c r="Q17" s="344"/>
      <c r="R17" s="344"/>
      <c r="S17" s="344"/>
      <c r="T17" s="387"/>
      <c r="U17" s="99"/>
      <c r="V17" s="110"/>
      <c r="W17" s="344"/>
      <c r="X17" s="344"/>
      <c r="Y17" s="344"/>
      <c r="Z17" s="344"/>
      <c r="AA17" s="344"/>
      <c r="AB17" s="344"/>
      <c r="AC17" s="365"/>
      <c r="AD17" s="398"/>
      <c r="AE17" s="99"/>
      <c r="AF17" s="110"/>
      <c r="AG17" s="367"/>
      <c r="AH17" s="365"/>
      <c r="AI17" s="365"/>
      <c r="AJ17" s="365"/>
      <c r="AK17" s="365"/>
      <c r="AL17" s="365"/>
      <c r="AM17" s="365"/>
      <c r="AN17" s="387"/>
      <c r="AO17" s="99"/>
    </row>
    <row r="18" ht="22.5" customHeight="1"/>
    <row r="19" spans="3:40" ht="22.5" customHeight="1">
      <c r="C19" s="87">
        <v>33</v>
      </c>
      <c r="D19" s="87">
        <v>34</v>
      </c>
      <c r="E19" s="87">
        <v>35</v>
      </c>
      <c r="F19" s="87">
        <v>36</v>
      </c>
      <c r="G19" s="87">
        <v>37</v>
      </c>
      <c r="H19" s="87">
        <v>38</v>
      </c>
      <c r="I19" s="87">
        <v>39</v>
      </c>
      <c r="J19" s="87">
        <v>40</v>
      </c>
      <c r="M19" s="87">
        <v>41</v>
      </c>
      <c r="N19" s="87">
        <v>42</v>
      </c>
      <c r="O19" s="87">
        <v>43</v>
      </c>
      <c r="P19" s="87">
        <v>44</v>
      </c>
      <c r="Q19" s="87">
        <v>45</v>
      </c>
      <c r="R19" s="87">
        <v>46</v>
      </c>
      <c r="S19" s="87">
        <v>47</v>
      </c>
      <c r="T19" s="87">
        <v>48</v>
      </c>
      <c r="W19" s="87">
        <v>49</v>
      </c>
      <c r="X19" s="87">
        <v>50</v>
      </c>
      <c r="Y19" s="87">
        <v>51</v>
      </c>
      <c r="Z19" s="87">
        <v>52</v>
      </c>
      <c r="AA19" s="87">
        <v>53</v>
      </c>
      <c r="AB19" s="87">
        <v>54</v>
      </c>
      <c r="AC19" s="87">
        <v>55</v>
      </c>
      <c r="AD19" s="87">
        <v>56</v>
      </c>
      <c r="AG19" s="87">
        <v>57</v>
      </c>
      <c r="AH19" s="87">
        <v>58</v>
      </c>
      <c r="AI19" s="87">
        <v>59</v>
      </c>
      <c r="AJ19" s="87">
        <v>60</v>
      </c>
      <c r="AK19" s="87">
        <v>61</v>
      </c>
      <c r="AL19" s="87">
        <v>62</v>
      </c>
      <c r="AM19" s="87">
        <v>63</v>
      </c>
      <c r="AN19" s="87">
        <v>64</v>
      </c>
    </row>
    <row r="20" spans="2:41" ht="22.5" customHeight="1">
      <c r="B20" s="95"/>
      <c r="C20" s="361" t="str">
        <f aca="true" t="shared" si="7" ref="C20:J20">C10</f>
        <v>今村　哲也</v>
      </c>
      <c r="D20" s="342" t="str">
        <f t="shared" si="7"/>
        <v>加藤　秀万</v>
      </c>
      <c r="E20" s="342" t="str">
        <f t="shared" si="7"/>
        <v>伊庭　保久</v>
      </c>
      <c r="F20" s="342" t="str">
        <f t="shared" si="7"/>
        <v>小山　久博</v>
      </c>
      <c r="G20" s="342" t="str">
        <f t="shared" si="7"/>
        <v>田附　裕次</v>
      </c>
      <c r="H20" s="342" t="str">
        <f t="shared" si="7"/>
        <v>金光　隆男</v>
      </c>
      <c r="I20" s="342" t="str">
        <f t="shared" si="7"/>
        <v>森田由佳里</v>
      </c>
      <c r="J20" s="345">
        <f t="shared" si="7"/>
        <v>0</v>
      </c>
      <c r="K20" s="96"/>
      <c r="L20" s="95"/>
      <c r="M20" s="361" t="str">
        <f aca="true" t="shared" si="8" ref="M20:T20">C20</f>
        <v>今村　哲也</v>
      </c>
      <c r="N20" s="342" t="str">
        <f t="shared" si="8"/>
        <v>加藤　秀万</v>
      </c>
      <c r="O20" s="342" t="str">
        <f t="shared" si="8"/>
        <v>伊庭　保久</v>
      </c>
      <c r="P20" s="342" t="str">
        <f t="shared" si="8"/>
        <v>小山　久博</v>
      </c>
      <c r="Q20" s="342" t="str">
        <f t="shared" si="8"/>
        <v>田附　裕次</v>
      </c>
      <c r="R20" s="342" t="str">
        <f t="shared" si="8"/>
        <v>金光　隆男</v>
      </c>
      <c r="S20" s="342" t="str">
        <f t="shared" si="8"/>
        <v>森田由佳里</v>
      </c>
      <c r="T20" s="345">
        <f t="shared" si="8"/>
        <v>0</v>
      </c>
      <c r="U20" s="96"/>
      <c r="V20" s="95"/>
      <c r="W20" s="361" t="str">
        <f aca="true" t="shared" si="9" ref="W20:AD20">M20</f>
        <v>今村　哲也</v>
      </c>
      <c r="X20" s="342" t="str">
        <f t="shared" si="9"/>
        <v>加藤　秀万</v>
      </c>
      <c r="Y20" s="342" t="str">
        <f t="shared" si="9"/>
        <v>伊庭　保久</v>
      </c>
      <c r="Z20" s="342" t="str">
        <f t="shared" si="9"/>
        <v>小山　久博</v>
      </c>
      <c r="AA20" s="342" t="str">
        <f t="shared" si="9"/>
        <v>田附　裕次</v>
      </c>
      <c r="AB20" s="342" t="str">
        <f t="shared" si="9"/>
        <v>金光　隆男</v>
      </c>
      <c r="AC20" s="342" t="str">
        <f t="shared" si="9"/>
        <v>森田由佳里</v>
      </c>
      <c r="AD20" s="345">
        <f t="shared" si="9"/>
        <v>0</v>
      </c>
      <c r="AE20" s="96"/>
      <c r="AF20" s="95"/>
      <c r="AG20" s="361" t="str">
        <f aca="true" t="shared" si="10" ref="AG20:AN20">W20</f>
        <v>今村　哲也</v>
      </c>
      <c r="AH20" s="342" t="str">
        <f t="shared" si="10"/>
        <v>加藤　秀万</v>
      </c>
      <c r="AI20" s="342" t="str">
        <f t="shared" si="10"/>
        <v>伊庭　保久</v>
      </c>
      <c r="AJ20" s="342" t="str">
        <f t="shared" si="10"/>
        <v>小山　久博</v>
      </c>
      <c r="AK20" s="342" t="str">
        <f t="shared" si="10"/>
        <v>田附　裕次</v>
      </c>
      <c r="AL20" s="342" t="str">
        <f t="shared" si="10"/>
        <v>金光　隆男</v>
      </c>
      <c r="AM20" s="342" t="str">
        <f t="shared" si="10"/>
        <v>森田由佳里</v>
      </c>
      <c r="AN20" s="345">
        <f t="shared" si="10"/>
        <v>0</v>
      </c>
      <c r="AO20" s="96"/>
    </row>
    <row r="21" spans="2:41" ht="22.5" customHeight="1">
      <c r="B21" s="97"/>
      <c r="C21" s="362"/>
      <c r="D21" s="343"/>
      <c r="E21" s="343"/>
      <c r="F21" s="343"/>
      <c r="G21" s="343"/>
      <c r="H21" s="343"/>
      <c r="I21" s="343"/>
      <c r="J21" s="346"/>
      <c r="K21" s="98"/>
      <c r="L21" s="97"/>
      <c r="M21" s="362"/>
      <c r="N21" s="343"/>
      <c r="O21" s="343"/>
      <c r="P21" s="343"/>
      <c r="Q21" s="343"/>
      <c r="R21" s="343"/>
      <c r="S21" s="343"/>
      <c r="T21" s="346"/>
      <c r="U21" s="98"/>
      <c r="V21" s="97"/>
      <c r="W21" s="362"/>
      <c r="X21" s="343"/>
      <c r="Y21" s="343"/>
      <c r="Z21" s="343"/>
      <c r="AA21" s="343"/>
      <c r="AB21" s="343"/>
      <c r="AC21" s="343"/>
      <c r="AD21" s="346"/>
      <c r="AE21" s="98"/>
      <c r="AF21" s="97"/>
      <c r="AG21" s="362"/>
      <c r="AH21" s="343"/>
      <c r="AI21" s="343"/>
      <c r="AJ21" s="343"/>
      <c r="AK21" s="343"/>
      <c r="AL21" s="343"/>
      <c r="AM21" s="343"/>
      <c r="AN21" s="346"/>
      <c r="AO21" s="98"/>
    </row>
    <row r="22" spans="2:41" ht="22.5" customHeight="1">
      <c r="B22" s="97"/>
      <c r="C22" s="363"/>
      <c r="D22" s="344"/>
      <c r="E22" s="344"/>
      <c r="F22" s="344"/>
      <c r="G22" s="344"/>
      <c r="H22" s="344"/>
      <c r="I22" s="344"/>
      <c r="J22" s="347"/>
      <c r="K22" s="99">
        <f>IF(AO12="","",AO12+K23)</f>
      </c>
      <c r="L22" s="97"/>
      <c r="M22" s="363"/>
      <c r="N22" s="344"/>
      <c r="O22" s="344"/>
      <c r="P22" s="344"/>
      <c r="Q22" s="344"/>
      <c r="R22" s="344"/>
      <c r="S22" s="344"/>
      <c r="T22" s="347"/>
      <c r="U22" s="99">
        <f>IF(K23="","",K23+U23)</f>
      </c>
      <c r="V22" s="97"/>
      <c r="W22" s="363"/>
      <c r="X22" s="344"/>
      <c r="Y22" s="344"/>
      <c r="Z22" s="344"/>
      <c r="AA22" s="344"/>
      <c r="AB22" s="344"/>
      <c r="AC22" s="344"/>
      <c r="AD22" s="347"/>
      <c r="AE22" s="99">
        <f>IF(U23="","",U23+AE23)</f>
      </c>
      <c r="AF22" s="97"/>
      <c r="AG22" s="363"/>
      <c r="AH22" s="344"/>
      <c r="AI22" s="344"/>
      <c r="AJ22" s="344"/>
      <c r="AK22" s="344"/>
      <c r="AL22" s="344"/>
      <c r="AM22" s="344"/>
      <c r="AN22" s="347"/>
      <c r="AO22" s="99">
        <f>IF(AE23="","",AE23+AO23)</f>
      </c>
    </row>
    <row r="23" spans="2:41" ht="22.5" customHeight="1">
      <c r="B23" s="359">
        <v>5</v>
      </c>
      <c r="C23" s="100" t="str">
        <f>IF(P33="","",IF(P33&lt;180,"×","○"))</f>
        <v>○</v>
      </c>
      <c r="D23" s="101" t="str">
        <f>IF(Q34="","",IF(Q34&lt;180,"×","○"))</f>
        <v>×</v>
      </c>
      <c r="E23" s="101" t="str">
        <f>IF(R35="","",IF(R35&lt;180,"×","○"))</f>
        <v>○</v>
      </c>
      <c r="F23" s="101" t="str">
        <f>IF(S36="","",IF(S36&lt;180,"×","○"))</f>
        <v>×</v>
      </c>
      <c r="G23" s="101" t="str">
        <f>IF(L37="","",IF(L37&lt;180,"×","○"))</f>
        <v>○</v>
      </c>
      <c r="H23" s="101" t="str">
        <f>IF(M38="","",IF(M38&lt;180,"×","○"))</f>
        <v>○</v>
      </c>
      <c r="I23" s="101" t="str">
        <f>IF(N39="","",IF(N39&lt;180,"×","○"))</f>
        <v>×</v>
      </c>
      <c r="J23" s="102">
        <f>IF(O40="","",IF(O40&lt;180,"×","○"))</f>
      </c>
      <c r="K23" s="103">
        <f>IF(COUNTA(C23:J23)=8,"",COUNTIF(C23:J23,"○"))</f>
      </c>
      <c r="L23" s="359">
        <v>6</v>
      </c>
      <c r="M23" s="100" t="str">
        <f>IF(Q33="","",IF(Q33&lt;180,"×","○"))</f>
        <v>○</v>
      </c>
      <c r="N23" s="101" t="str">
        <f>IF(R34="","",IF(R34&lt;180,"×","○"))</f>
        <v>○</v>
      </c>
      <c r="O23" s="101" t="str">
        <f>IF(S35="","",IF(S35&lt;180,"×","○"))</f>
        <v>×</v>
      </c>
      <c r="P23" s="101" t="str">
        <f>IF(L36="","",IF(L36&lt;180,"×","○"))</f>
        <v>○</v>
      </c>
      <c r="Q23" s="101" t="str">
        <f>IF(M37="","",IF(M37&lt;180,"×","○"))</f>
        <v>○</v>
      </c>
      <c r="R23" s="101" t="str">
        <f>IF(N38="","",IF(N38&lt;180,"×","○"))</f>
        <v>○</v>
      </c>
      <c r="S23" s="101" t="str">
        <f>IF(O39="","",IF(O39&lt;180,"×","○"))</f>
        <v>○</v>
      </c>
      <c r="T23" s="102">
        <f>IF(P40="","",IF(P40&lt;180,"×","○"))</f>
      </c>
      <c r="U23" s="103">
        <f>IF(COUNTA(M23:T23)=8,"",COUNTIF(M23:T23,"○"))</f>
      </c>
      <c r="V23" s="359">
        <v>7</v>
      </c>
      <c r="W23" s="100">
        <f>IF(R33="","",IF(R33&lt;180,"×","○"))</f>
      </c>
      <c r="X23" s="101">
        <f>IF(S34="","",IF(S34&lt;180,"×","○"))</f>
      </c>
      <c r="Y23" s="101">
        <f>IF(L35="","",IF(L35&lt;180,"×","○"))</f>
      </c>
      <c r="Z23" s="101">
        <f>IF(M36="","",IF(M36&lt;180,"×","○"))</f>
      </c>
      <c r="AA23" s="101">
        <f>IF(N37="","",IF(N37&lt;180,"×","○"))</f>
      </c>
      <c r="AB23" s="101">
        <f>IF(O38="","",IF(O38&lt;180,"×","○"))</f>
      </c>
      <c r="AC23" s="101">
        <f>IF(P39="","",IF(P39&lt;180,"×","○"))</f>
      </c>
      <c r="AD23" s="102">
        <f>IF(Q40="","",IF(Q40&lt;180,"×","○"))</f>
      </c>
      <c r="AE23" s="103">
        <f>IF(COUNTA(W23:AD23)=8,"",COUNTIF(W23:AD23,"○"))</f>
      </c>
      <c r="AF23" s="359">
        <v>8</v>
      </c>
      <c r="AG23" s="100">
        <f>IF(S33="","",IF(S33&lt;180,"×","○"))</f>
      </c>
      <c r="AH23" s="101">
        <f>IF(L34="","",IF(L34&lt;180,"×","○"))</f>
      </c>
      <c r="AI23" s="101">
        <f>IF(M35="","",IF(M35&lt;180,"×","○"))</f>
      </c>
      <c r="AJ23" s="101">
        <f>IF(N36="","",IF(N36&lt;180,"×","○"))</f>
      </c>
      <c r="AK23" s="101">
        <f>IF(O37="","",IF(O37&lt;180,"×","○"))</f>
      </c>
      <c r="AL23" s="101">
        <f>IF(P38="","",IF(P38&lt;180,"×","○"))</f>
      </c>
      <c r="AM23" s="101">
        <f>IF(Q39="","",IF(Q39&lt;180,"×","○"))</f>
      </c>
      <c r="AN23" s="102">
        <f>IF(R40="","",IF(R40&lt;180,"×","○"))</f>
      </c>
      <c r="AO23" s="103">
        <f>IF(COUNTA(AG23:AN23)=8,"",COUNTIF(AG23:AN23,"○"))</f>
      </c>
    </row>
    <row r="24" spans="2:41" ht="22.5" customHeight="1">
      <c r="B24" s="359"/>
      <c r="C24" s="104" t="str">
        <f>IF(P33="","",IF(P33&lt;180,"○","×"))</f>
        <v>×</v>
      </c>
      <c r="D24" s="105" t="str">
        <f>IF(Q34="","",IF(Q34&lt;180,"○","×"))</f>
        <v>○</v>
      </c>
      <c r="E24" s="105" t="str">
        <f>IF(R35="","",IF(R35&lt;180,"○","×"))</f>
        <v>×</v>
      </c>
      <c r="F24" s="105" t="str">
        <f>IF(S36="","",IF(S36&lt;180,"○","×"))</f>
        <v>○</v>
      </c>
      <c r="G24" s="105" t="str">
        <f>IF(L37="","",IF(L37&lt;180,"○","×"))</f>
        <v>×</v>
      </c>
      <c r="H24" s="105" t="str">
        <f>IF(M38="","",IF(M38&lt;180,"○","×"))</f>
        <v>×</v>
      </c>
      <c r="I24" s="105" t="str">
        <f>IF(N39="","",IF(N39&lt;180,"○","×"))</f>
        <v>○</v>
      </c>
      <c r="J24" s="106">
        <f>IF(O40="","",IF(O40&lt;180,"○","×"))</f>
      </c>
      <c r="K24" s="103">
        <f>IF(COUNTA(C24:J24)=8,"",COUNTIF(C24:J24,"○"))</f>
      </c>
      <c r="L24" s="359"/>
      <c r="M24" s="107" t="str">
        <f>IF(Q33="","",IF(Q33&lt;180,"○","×"))</f>
        <v>×</v>
      </c>
      <c r="N24" s="108" t="str">
        <f>IF(R34="","",IF(R34&lt;180,"○","×"))</f>
        <v>×</v>
      </c>
      <c r="O24" s="108" t="str">
        <f>IF(S35="","",IF(S35&lt;180,"○","×"))</f>
        <v>○</v>
      </c>
      <c r="P24" s="108" t="str">
        <f>IF(L36="","",IF(L36&lt;180,"○","×"))</f>
        <v>×</v>
      </c>
      <c r="Q24" s="108" t="str">
        <f>IF(M37="","",IF(M37&lt;180,"○","×"))</f>
        <v>×</v>
      </c>
      <c r="R24" s="108" t="str">
        <f>IF(N38="","",IF(N38&lt;180,"○","×"))</f>
        <v>×</v>
      </c>
      <c r="S24" s="108" t="str">
        <f>IF(O39="","",IF(O39&lt;180,"○","×"))</f>
        <v>×</v>
      </c>
      <c r="T24" s="109">
        <f>IF(P40="","",IF(P40&lt;180,"○","×"))</f>
      </c>
      <c r="U24" s="103">
        <f>IF(COUNTA(M24:T24)=8,"",COUNTIF(M24:T24,"○"))</f>
      </c>
      <c r="V24" s="359"/>
      <c r="W24" s="107">
        <f>IF(R33="","",IF(R33&lt;180,"○","×"))</f>
      </c>
      <c r="X24" s="108">
        <f>IF(S34="","",IF(S34&lt;180,"○","×"))</f>
      </c>
      <c r="Y24" s="108">
        <f>IF(L35="","",IF(L35&lt;180,"○","×"))</f>
      </c>
      <c r="Z24" s="108">
        <f>IF(M36="","",IF(M36&lt;180,"○","×"))</f>
      </c>
      <c r="AA24" s="108">
        <f>IF(N37="","",IF(N37&lt;180,"○","×"))</f>
      </c>
      <c r="AB24" s="108">
        <f>IF(O38="","",IF(O38&lt;180,"○","×"))</f>
      </c>
      <c r="AC24" s="108">
        <f>IF(P39="","",IF(P39&lt;180,"○","×"))</f>
      </c>
      <c r="AD24" s="109">
        <f>IF(Q40="","",IF(Q40&lt;180,"○","×"))</f>
      </c>
      <c r="AE24" s="103">
        <f>IF(COUNTA(W24:AD24)=8,"",COUNTIF(W24:AD24,"○"))</f>
      </c>
      <c r="AF24" s="359"/>
      <c r="AG24" s="107">
        <f>IF(S33="","",IF(S33&lt;180,"○","×"))</f>
      </c>
      <c r="AH24" s="108">
        <f>IF(L34="","",IF(L34&lt;180,"○","×"))</f>
      </c>
      <c r="AI24" s="108">
        <f>IF(M35="","",IF(M35&lt;180,"○","×"))</f>
      </c>
      <c r="AJ24" s="108">
        <f>IF(N36="","",IF(N36&lt;180,"○","×"))</f>
      </c>
      <c r="AK24" s="108">
        <f>IF(O37="","",IF(O37&lt;180,"○","×"))</f>
      </c>
      <c r="AL24" s="108">
        <f>IF(P38="","",IF(P38&lt;180,"○","×"))</f>
      </c>
      <c r="AM24" s="108">
        <f>IF(Q39="","",IF(Q39&lt;180,"○","×"))</f>
      </c>
      <c r="AN24" s="109">
        <f>IF(R40="","",IF(R40&lt;180,"○","×"))</f>
      </c>
      <c r="AO24" s="103">
        <f>IF(COUNTA(AG24:AN24)=8,"",COUNTIF(AG24:AN24,"○"))</f>
      </c>
    </row>
    <row r="25" spans="2:41" ht="22.5" customHeight="1">
      <c r="B25" s="97"/>
      <c r="C25" s="370" t="str">
        <f>G15</f>
        <v>近藤　拓馬</v>
      </c>
      <c r="D25" s="371" t="str">
        <f>H15</f>
        <v>植田　慎也</v>
      </c>
      <c r="E25" s="371" t="str">
        <f>I15</f>
        <v>宮野　早織</v>
      </c>
      <c r="F25" s="371">
        <f>J15</f>
        <v>0</v>
      </c>
      <c r="G25" s="371" t="str">
        <f>C15</f>
        <v>白戸　玲人</v>
      </c>
      <c r="H25" s="371" t="str">
        <f>D15</f>
        <v>吉向　翔平</v>
      </c>
      <c r="I25" s="371" t="str">
        <f>E15</f>
        <v>山田　晃司</v>
      </c>
      <c r="J25" s="395" t="str">
        <f>F15</f>
        <v>斉藤　裕児</v>
      </c>
      <c r="K25" s="96">
        <f>IF(AO15="","",AO15+K24)</f>
      </c>
      <c r="L25" s="97"/>
      <c r="M25" s="366" t="str">
        <f>Q15</f>
        <v>植田　慎也</v>
      </c>
      <c r="N25" s="364" t="str">
        <f>R15</f>
        <v>宮野　早織</v>
      </c>
      <c r="O25" s="364">
        <f>S15</f>
        <v>0</v>
      </c>
      <c r="P25" s="364" t="str">
        <f>C15</f>
        <v>白戸　玲人</v>
      </c>
      <c r="Q25" s="364" t="str">
        <f>M15</f>
        <v>吉向　翔平</v>
      </c>
      <c r="R25" s="364" t="str">
        <f>N15</f>
        <v>山田　晃司</v>
      </c>
      <c r="S25" s="364" t="str">
        <f>O15</f>
        <v>斉藤　裕児</v>
      </c>
      <c r="T25" s="386" t="str">
        <f>G15</f>
        <v>近藤　拓馬</v>
      </c>
      <c r="U25" s="96">
        <f>IF(K24="","",K24+U24)</f>
      </c>
      <c r="V25" s="97"/>
      <c r="W25" s="366" t="str">
        <f>AA15</f>
        <v>宮野　早織</v>
      </c>
      <c r="X25" s="364">
        <f>AB15</f>
        <v>0</v>
      </c>
      <c r="Y25" s="364" t="str">
        <f>C15</f>
        <v>白戸　玲人</v>
      </c>
      <c r="Z25" s="364" t="str">
        <f>D15</f>
        <v>吉向　翔平</v>
      </c>
      <c r="AA25" s="364" t="str">
        <f>W15</f>
        <v>山田　晃司</v>
      </c>
      <c r="AB25" s="364" t="str">
        <f>X15</f>
        <v>斉藤　裕児</v>
      </c>
      <c r="AC25" s="364" t="str">
        <f>P15</f>
        <v>近藤　拓馬</v>
      </c>
      <c r="AD25" s="386" t="str">
        <f>H15</f>
        <v>植田　慎也</v>
      </c>
      <c r="AE25" s="96">
        <f>IF(U24="","",U24+AE24)</f>
      </c>
      <c r="AF25" s="97"/>
      <c r="AG25" s="370">
        <f>J15</f>
        <v>0</v>
      </c>
      <c r="AH25" s="371" t="str">
        <f aca="true" t="shared" si="11" ref="AH25:AN25">C15</f>
        <v>白戸　玲人</v>
      </c>
      <c r="AI25" s="371" t="str">
        <f t="shared" si="11"/>
        <v>吉向　翔平</v>
      </c>
      <c r="AJ25" s="371" t="str">
        <f t="shared" si="11"/>
        <v>山田　晃司</v>
      </c>
      <c r="AK25" s="371" t="str">
        <f t="shared" si="11"/>
        <v>斉藤　裕児</v>
      </c>
      <c r="AL25" s="371" t="str">
        <f t="shared" si="11"/>
        <v>近藤　拓馬</v>
      </c>
      <c r="AM25" s="371" t="str">
        <f t="shared" si="11"/>
        <v>植田　慎也</v>
      </c>
      <c r="AN25" s="395" t="str">
        <f t="shared" si="11"/>
        <v>宮野　早織</v>
      </c>
      <c r="AO25" s="96">
        <f>IF(AE24="","",AE24+AO24)</f>
      </c>
    </row>
    <row r="26" spans="2:41" ht="22.5" customHeight="1">
      <c r="B26" s="97"/>
      <c r="C26" s="366"/>
      <c r="D26" s="364"/>
      <c r="E26" s="364"/>
      <c r="F26" s="364"/>
      <c r="G26" s="364"/>
      <c r="H26" s="364"/>
      <c r="I26" s="364"/>
      <c r="J26" s="386"/>
      <c r="K26" s="98"/>
      <c r="L26" s="97"/>
      <c r="M26" s="366"/>
      <c r="N26" s="364"/>
      <c r="O26" s="364"/>
      <c r="P26" s="364"/>
      <c r="Q26" s="364"/>
      <c r="R26" s="364"/>
      <c r="S26" s="364"/>
      <c r="T26" s="386"/>
      <c r="U26" s="98"/>
      <c r="V26" s="97"/>
      <c r="W26" s="366"/>
      <c r="X26" s="364"/>
      <c r="Y26" s="364"/>
      <c r="Z26" s="364"/>
      <c r="AA26" s="364"/>
      <c r="AB26" s="364"/>
      <c r="AC26" s="364"/>
      <c r="AD26" s="386"/>
      <c r="AE26" s="98"/>
      <c r="AF26" s="97"/>
      <c r="AG26" s="366"/>
      <c r="AH26" s="364"/>
      <c r="AI26" s="364"/>
      <c r="AJ26" s="364"/>
      <c r="AK26" s="364"/>
      <c r="AL26" s="364"/>
      <c r="AM26" s="364"/>
      <c r="AN26" s="386"/>
      <c r="AO26" s="98"/>
    </row>
    <row r="27" spans="2:41" ht="22.5" customHeight="1">
      <c r="B27" s="110"/>
      <c r="C27" s="367"/>
      <c r="D27" s="365"/>
      <c r="E27" s="365"/>
      <c r="F27" s="365"/>
      <c r="G27" s="365"/>
      <c r="H27" s="365"/>
      <c r="I27" s="365"/>
      <c r="J27" s="387"/>
      <c r="K27" s="99"/>
      <c r="L27" s="110"/>
      <c r="M27" s="367"/>
      <c r="N27" s="365"/>
      <c r="O27" s="365"/>
      <c r="P27" s="365"/>
      <c r="Q27" s="365"/>
      <c r="R27" s="365"/>
      <c r="S27" s="365"/>
      <c r="T27" s="387"/>
      <c r="U27" s="99"/>
      <c r="V27" s="110"/>
      <c r="W27" s="367"/>
      <c r="X27" s="365"/>
      <c r="Y27" s="365"/>
      <c r="Z27" s="365"/>
      <c r="AA27" s="365"/>
      <c r="AB27" s="365"/>
      <c r="AC27" s="365"/>
      <c r="AD27" s="387"/>
      <c r="AE27" s="99"/>
      <c r="AF27" s="110"/>
      <c r="AG27" s="367"/>
      <c r="AH27" s="365"/>
      <c r="AI27" s="365"/>
      <c r="AJ27" s="365"/>
      <c r="AK27" s="365"/>
      <c r="AL27" s="365"/>
      <c r="AM27" s="365"/>
      <c r="AN27" s="387"/>
      <c r="AO27" s="99"/>
    </row>
    <row r="28" spans="2:24" ht="22.5" customHeight="1">
      <c r="B28" s="47"/>
      <c r="C28" s="111"/>
      <c r="D28" s="111"/>
      <c r="E28" s="111"/>
      <c r="F28" s="111"/>
      <c r="H28" s="111"/>
      <c r="I28" s="111"/>
      <c r="J28" s="111"/>
      <c r="K28" s="111"/>
      <c r="L28" s="47"/>
      <c r="M28" s="111"/>
      <c r="N28" s="111"/>
      <c r="O28" s="111"/>
      <c r="P28" s="111"/>
      <c r="Q28" s="111"/>
      <c r="R28" s="111"/>
      <c r="S28" s="111"/>
      <c r="T28" s="111"/>
      <c r="U28" s="111"/>
      <c r="V28" s="47"/>
      <c r="W28" s="111"/>
      <c r="X28" s="111"/>
    </row>
    <row r="29" spans="2:41" ht="22.5" customHeight="1">
      <c r="B29" s="341" t="str">
        <f>'☆登録touroku'!C20</f>
        <v>京都</v>
      </c>
      <c r="C29" s="341"/>
      <c r="D29" s="341" t="s">
        <v>153</v>
      </c>
      <c r="E29" s="341"/>
      <c r="F29" s="341" t="str">
        <f>'☆登録touroku'!E20</f>
        <v>奈良</v>
      </c>
      <c r="G29" s="341"/>
      <c r="L29" s="87">
        <v>1</v>
      </c>
      <c r="M29" s="87">
        <v>2</v>
      </c>
      <c r="N29" s="87">
        <v>3</v>
      </c>
      <c r="O29" s="87">
        <v>4</v>
      </c>
      <c r="P29" s="87">
        <v>5</v>
      </c>
      <c r="Q29" s="87">
        <v>6</v>
      </c>
      <c r="R29" s="87">
        <v>7</v>
      </c>
      <c r="S29" s="87">
        <v>8</v>
      </c>
      <c r="T29" s="341" t="s">
        <v>155</v>
      </c>
      <c r="U29" s="341"/>
      <c r="V29" s="341"/>
      <c r="W29" s="341"/>
      <c r="X29" s="341"/>
      <c r="AC29" s="87">
        <v>1</v>
      </c>
      <c r="AD29" s="87">
        <v>2</v>
      </c>
      <c r="AE29" s="87">
        <v>3</v>
      </c>
      <c r="AF29" s="87">
        <v>4</v>
      </c>
      <c r="AG29" s="87">
        <v>5</v>
      </c>
      <c r="AH29" s="87">
        <v>6</v>
      </c>
      <c r="AI29" s="87">
        <v>7</v>
      </c>
      <c r="AJ29" s="87">
        <v>8</v>
      </c>
      <c r="AK29" s="341" t="s">
        <v>155</v>
      </c>
      <c r="AL29" s="341"/>
      <c r="AM29" s="341"/>
      <c r="AN29" s="341"/>
      <c r="AO29" s="341"/>
    </row>
    <row r="30" spans="1:41" ht="22.5" customHeight="1">
      <c r="A30" s="94"/>
      <c r="B30" s="353" t="s">
        <v>118</v>
      </c>
      <c r="C30" s="354"/>
      <c r="D30" s="109" t="s">
        <v>117</v>
      </c>
      <c r="E30" s="355" t="s">
        <v>119</v>
      </c>
      <c r="F30" s="354"/>
      <c r="G30" s="112" t="s">
        <v>117</v>
      </c>
      <c r="H30" s="94"/>
      <c r="I30" s="373"/>
      <c r="J30" s="374"/>
      <c r="K30" s="375"/>
      <c r="L30" s="361" t="str">
        <f>'☆登録touroku'!E21</f>
        <v>白戸　玲人</v>
      </c>
      <c r="M30" s="372" t="str">
        <f>'☆登録touroku'!E22</f>
        <v>吉向　翔平</v>
      </c>
      <c r="N30" s="372" t="str">
        <f>'☆登録touroku'!E23</f>
        <v>山田　晃司</v>
      </c>
      <c r="O30" s="372" t="str">
        <f>'☆登録touroku'!E24</f>
        <v>斉藤　裕児</v>
      </c>
      <c r="P30" s="372" t="str">
        <f>'☆登録touroku'!E25</f>
        <v>近藤　拓馬</v>
      </c>
      <c r="Q30" s="372" t="str">
        <f>'☆登録touroku'!E26</f>
        <v>植田　慎也</v>
      </c>
      <c r="R30" s="372" t="str">
        <f>'☆登録touroku'!E27</f>
        <v>宮野　早織</v>
      </c>
      <c r="S30" s="385">
        <f>'☆登録touroku'!E28</f>
        <v>0</v>
      </c>
      <c r="T30" s="388" t="s">
        <v>156</v>
      </c>
      <c r="U30" s="391" t="s">
        <v>157</v>
      </c>
      <c r="V30" s="391" t="s">
        <v>6</v>
      </c>
      <c r="W30" s="391" t="s">
        <v>7</v>
      </c>
      <c r="X30" s="382" t="s">
        <v>158</v>
      </c>
      <c r="Z30" s="373"/>
      <c r="AA30" s="374"/>
      <c r="AB30" s="375"/>
      <c r="AC30" s="361" t="str">
        <f>I33</f>
        <v>今村　哲也</v>
      </c>
      <c r="AD30" s="372" t="str">
        <f>I34</f>
        <v>加藤　秀万</v>
      </c>
      <c r="AE30" s="372" t="str">
        <f>I35</f>
        <v>伊庭　保久</v>
      </c>
      <c r="AF30" s="372" t="str">
        <f>I36</f>
        <v>小山　久博</v>
      </c>
      <c r="AG30" s="372" t="str">
        <f>I37</f>
        <v>田附　裕次</v>
      </c>
      <c r="AH30" s="372" t="str">
        <f>I38</f>
        <v>金光　隆男</v>
      </c>
      <c r="AI30" s="372" t="str">
        <f>I39</f>
        <v>森田由佳里</v>
      </c>
      <c r="AJ30" s="385">
        <f>I40</f>
        <v>0</v>
      </c>
      <c r="AK30" s="388" t="s">
        <v>159</v>
      </c>
      <c r="AL30" s="391" t="s">
        <v>160</v>
      </c>
      <c r="AM30" s="391" t="s">
        <v>6</v>
      </c>
      <c r="AN30" s="391" t="s">
        <v>7</v>
      </c>
      <c r="AO30" s="382" t="s">
        <v>158</v>
      </c>
    </row>
    <row r="31" spans="1:41" ht="22.5" customHeight="1">
      <c r="A31" s="94"/>
      <c r="B31" s="356"/>
      <c r="C31" s="357"/>
      <c r="D31" s="114"/>
      <c r="E31" s="358" t="s">
        <v>165</v>
      </c>
      <c r="F31" s="357"/>
      <c r="G31" s="115">
        <v>107</v>
      </c>
      <c r="H31" s="116"/>
      <c r="I31" s="376"/>
      <c r="J31" s="377"/>
      <c r="K31" s="378"/>
      <c r="L31" s="362"/>
      <c r="M31" s="364"/>
      <c r="N31" s="364"/>
      <c r="O31" s="364"/>
      <c r="P31" s="364"/>
      <c r="Q31" s="364"/>
      <c r="R31" s="364"/>
      <c r="S31" s="386"/>
      <c r="T31" s="389"/>
      <c r="U31" s="392"/>
      <c r="V31" s="392"/>
      <c r="W31" s="392"/>
      <c r="X31" s="383"/>
      <c r="Z31" s="376"/>
      <c r="AA31" s="377"/>
      <c r="AB31" s="378"/>
      <c r="AC31" s="362"/>
      <c r="AD31" s="364"/>
      <c r="AE31" s="364"/>
      <c r="AF31" s="364"/>
      <c r="AG31" s="364"/>
      <c r="AH31" s="364"/>
      <c r="AI31" s="364"/>
      <c r="AJ31" s="386"/>
      <c r="AK31" s="389"/>
      <c r="AL31" s="392"/>
      <c r="AM31" s="392"/>
      <c r="AN31" s="392"/>
      <c r="AO31" s="383"/>
    </row>
    <row r="32" spans="1:41" ht="22.5" customHeight="1">
      <c r="A32" s="94"/>
      <c r="B32" s="350"/>
      <c r="C32" s="351"/>
      <c r="D32" s="117"/>
      <c r="E32" s="352"/>
      <c r="F32" s="351"/>
      <c r="G32" s="118"/>
      <c r="H32" s="116"/>
      <c r="I32" s="379"/>
      <c r="J32" s="380"/>
      <c r="K32" s="381"/>
      <c r="L32" s="363"/>
      <c r="M32" s="365"/>
      <c r="N32" s="365"/>
      <c r="O32" s="365"/>
      <c r="P32" s="365"/>
      <c r="Q32" s="365"/>
      <c r="R32" s="365"/>
      <c r="S32" s="387"/>
      <c r="T32" s="390"/>
      <c r="U32" s="392"/>
      <c r="V32" s="392"/>
      <c r="W32" s="393"/>
      <c r="X32" s="384"/>
      <c r="Z32" s="379"/>
      <c r="AA32" s="380"/>
      <c r="AB32" s="381"/>
      <c r="AC32" s="363"/>
      <c r="AD32" s="365"/>
      <c r="AE32" s="365"/>
      <c r="AF32" s="365"/>
      <c r="AG32" s="365"/>
      <c r="AH32" s="365"/>
      <c r="AI32" s="365"/>
      <c r="AJ32" s="387"/>
      <c r="AK32" s="390"/>
      <c r="AL32" s="392"/>
      <c r="AM32" s="392"/>
      <c r="AN32" s="393"/>
      <c r="AO32" s="384"/>
    </row>
    <row r="33" spans="1:42" ht="22.5" customHeight="1">
      <c r="A33" s="119">
        <f aca="true" t="shared" si="12" ref="A33:A40">T33*100000-U33*10000+V33-W33</f>
        <v>0</v>
      </c>
      <c r="B33" s="350"/>
      <c r="C33" s="351"/>
      <c r="D33" s="117"/>
      <c r="E33" s="352"/>
      <c r="F33" s="351"/>
      <c r="G33" s="118"/>
      <c r="H33" s="87">
        <v>1</v>
      </c>
      <c r="I33" s="120" t="str">
        <f>'☆登録touroku'!C21</f>
        <v>今村　哲也</v>
      </c>
      <c r="J33" s="121"/>
      <c r="K33" s="121"/>
      <c r="L33" s="122" t="str">
        <f>IF('進行表shinko'!C13="","",IF('進行表shinko'!C13&lt;180,'進行表shinko'!C13,"W"))</f>
        <v>W</v>
      </c>
      <c r="M33" s="123" t="str">
        <f>IF('進行表shinko'!H13="","",IF('進行表shinko'!H13&lt;180,'進行表shinko'!H13,"W"))</f>
        <v>W</v>
      </c>
      <c r="N33" s="123" t="str">
        <f>IF('進行表shinko'!C23="","",IF('進行表shinko'!C23&lt;180,'進行表shinko'!C23,"W"))</f>
        <v>W</v>
      </c>
      <c r="O33" s="123" t="str">
        <f>IF('進行表shinko'!H23="","",IF('進行表shinko'!H23&lt;180,'進行表shinko'!H23,"W"))</f>
        <v>W</v>
      </c>
      <c r="P33" s="123" t="str">
        <f>IF('進行表shinko'!C33="","",IF('進行表shinko'!C33&lt;180,'進行表shinko'!C33,"W"))</f>
        <v>W</v>
      </c>
      <c r="Q33" s="123" t="str">
        <f>IF('進行表shinko'!H33="","",IF('進行表shinko'!H33&lt;180,'進行表shinko'!H33,"W"))</f>
        <v>W</v>
      </c>
      <c r="R33" s="123">
        <f>IF('進行表shinko'!C43="","",IF('進行表shinko'!C43&lt;180,'進行表shinko'!C43,"W"))</f>
      </c>
      <c r="S33" s="124">
        <f>IF('進行表shinko'!H43="","",IF('進行表shinko'!H43&lt;180,'進行表shinko'!H43,"W"))</f>
      </c>
      <c r="T33" s="125"/>
      <c r="U33" s="126"/>
      <c r="V33" s="126"/>
      <c r="W33" s="113"/>
      <c r="X33" s="127"/>
      <c r="Y33" s="87">
        <v>1</v>
      </c>
      <c r="Z33" s="128" t="str">
        <f>'☆登録touroku'!E21</f>
        <v>白戸　玲人</v>
      </c>
      <c r="AA33" s="129"/>
      <c r="AB33" s="129"/>
      <c r="AC33" s="130">
        <f>IF('進行表shinko'!D13="","",IF('進行表shinko'!D13&lt;180,'進行表shinko'!D13,"W"))</f>
        <v>10</v>
      </c>
      <c r="AD33" s="123">
        <f>IF('進行表shinko'!I44="","",IF('進行表shinko'!I44&lt;180,'進行表shinko'!I44,"W"))</f>
      </c>
      <c r="AE33" s="123">
        <f>IF('進行表shinko'!D45="","",IF('進行表shinko'!D45&lt;180,'進行表shinko'!D45,"W"))</f>
      </c>
      <c r="AF33" s="123">
        <f>IF('進行表shinko'!I36="","",IF('進行表shinko'!I36&lt;180,'進行表shinko'!I36,"W"))</f>
        <v>23</v>
      </c>
      <c r="AG33" s="123">
        <f>IF('進行表shinko'!D37="","",IF('進行表shinko'!D37&lt;180,'進行表shinko'!D37,"W"))</f>
        <v>162</v>
      </c>
      <c r="AH33" s="123">
        <f>IF('進行表shinko'!I28="","",IF('進行表shinko'!I28&lt;180,'進行表shinko'!I28,"W"))</f>
        <v>119</v>
      </c>
      <c r="AI33" s="123" t="str">
        <f>IF('進行表shinko'!D29="","",IF('進行表shinko'!D29&lt;180,'進行表shinko'!D29,"W"))</f>
        <v>W</v>
      </c>
      <c r="AJ33" s="124">
        <f>IF('進行表shinko'!I20="","",IF('進行表shinko'!I20&lt;180,'進行表shinko'!I20,"W"))</f>
      </c>
      <c r="AK33" s="125"/>
      <c r="AL33" s="126"/>
      <c r="AM33" s="126"/>
      <c r="AN33" s="113"/>
      <c r="AO33" s="127"/>
      <c r="AP33" s="119">
        <f aca="true" t="shared" si="13" ref="AP33:AP40">AK33*100000-AL33*10000+AM33-AN33</f>
        <v>0</v>
      </c>
    </row>
    <row r="34" spans="1:42" ht="22.5" customHeight="1">
      <c r="A34" s="119">
        <f t="shared" si="12"/>
        <v>0</v>
      </c>
      <c r="B34" s="350"/>
      <c r="C34" s="351"/>
      <c r="D34" s="117"/>
      <c r="E34" s="352"/>
      <c r="F34" s="351"/>
      <c r="G34" s="118"/>
      <c r="H34" s="87">
        <v>2</v>
      </c>
      <c r="I34" s="131" t="str">
        <f>'☆登録touroku'!C22</f>
        <v>加藤　秀万</v>
      </c>
      <c r="J34" s="132"/>
      <c r="K34" s="132"/>
      <c r="L34" s="133">
        <f>IF('進行表shinko'!H44="","",IF('進行表shinko'!H44&lt;180,'進行表shinko'!H44,"W"))</f>
      </c>
      <c r="M34" s="134">
        <f>IF('進行表shinko'!C14="","",IF('進行表shinko'!C14&lt;180,'進行表shinko'!C14,"W"))</f>
        <v>150</v>
      </c>
      <c r="N34" s="135" t="str">
        <f>IF('進行表shinko'!H14="","",IF('進行表shinko'!H14&lt;180,'進行表shinko'!H14,"W"))</f>
        <v>W</v>
      </c>
      <c r="O34" s="135" t="str">
        <f>IF('進行表shinko'!C24="","",IF('進行表shinko'!C24&lt;180,'進行表shinko'!C24,"W"))</f>
        <v>W</v>
      </c>
      <c r="P34" s="135">
        <f>IF('進行表shinko'!H24="","",IF('進行表shinko'!H24&lt;180,'進行表shinko'!H24,"W"))</f>
        <v>156</v>
      </c>
      <c r="Q34" s="135">
        <f>IF('進行表shinko'!C34="","",IF('進行表shinko'!C34&lt;180,'進行表shinko'!C34,"W"))</f>
        <v>62</v>
      </c>
      <c r="R34" s="135" t="str">
        <f>IF('進行表shinko'!H34="","",IF('進行表shinko'!H34&lt;180,'進行表shinko'!H34,"W"))</f>
        <v>W</v>
      </c>
      <c r="S34" s="136">
        <f>IF('進行表shinko'!C44="","",IF('進行表shinko'!C44&lt;180,'進行表shinko'!C44,"W"))</f>
      </c>
      <c r="T34" s="133"/>
      <c r="U34" s="137"/>
      <c r="V34" s="137"/>
      <c r="W34" s="137"/>
      <c r="X34" s="138"/>
      <c r="Y34" s="87">
        <v>2</v>
      </c>
      <c r="Z34" s="131" t="str">
        <f>'☆登録touroku'!E22</f>
        <v>吉向　翔平</v>
      </c>
      <c r="AA34" s="132"/>
      <c r="AB34" s="132"/>
      <c r="AC34" s="133">
        <f>IF('進行表shinko'!I13="","",IF('進行表shinko'!I13&lt;180,'進行表shinko'!I13,"W"))</f>
        <v>32</v>
      </c>
      <c r="AD34" s="139" t="str">
        <f>IF('進行表shinko'!D14="","",IF('進行表shinko'!D14&lt;180,'進行表shinko'!D14,"W"))</f>
        <v>W</v>
      </c>
      <c r="AE34" s="135">
        <f>IF('進行表shinko'!I45="","",IF('進行表shinko'!I45&lt;180,'進行表shinko'!I45,"W"))</f>
      </c>
      <c r="AF34" s="135">
        <f>IF('進行表shinko'!D46="","",IF('進行表shinko'!D46&lt;180,'進行表shinko'!D46,"W"))</f>
      </c>
      <c r="AG34" s="135">
        <f>IF('進行表shinko'!I37="","",IF('進行表shinko'!I37&lt;180,'進行表shinko'!I37,"W"))</f>
        <v>105</v>
      </c>
      <c r="AH34" s="135">
        <f>IF('進行表shinko'!D38="","",IF('進行表shinko'!D38&lt;180,'進行表shinko'!D38,"W"))</f>
        <v>60</v>
      </c>
      <c r="AI34" s="135">
        <f>IF('進行表shinko'!I29="","",IF('進行表shinko'!I29&lt;180,'進行表shinko'!I29,"W"))</f>
        <v>89</v>
      </c>
      <c r="AJ34" s="136">
        <f>IF('進行表shinko'!D30="","",IF('進行表shinko'!D30&lt;180,'進行表shinko'!D30,"W"))</f>
      </c>
      <c r="AK34" s="133"/>
      <c r="AL34" s="137"/>
      <c r="AM34" s="137"/>
      <c r="AN34" s="137"/>
      <c r="AO34" s="138"/>
      <c r="AP34" s="119">
        <f t="shared" si="13"/>
        <v>0</v>
      </c>
    </row>
    <row r="35" spans="1:42" ht="22.5" customHeight="1">
      <c r="A35" s="119">
        <f t="shared" si="12"/>
        <v>0</v>
      </c>
      <c r="B35" s="350"/>
      <c r="C35" s="351"/>
      <c r="D35" s="117"/>
      <c r="E35" s="352"/>
      <c r="F35" s="351"/>
      <c r="G35" s="118"/>
      <c r="H35" s="87">
        <v>3</v>
      </c>
      <c r="I35" s="131" t="str">
        <f>'☆登録touroku'!C23</f>
        <v>伊庭　保久</v>
      </c>
      <c r="J35" s="132"/>
      <c r="K35" s="132"/>
      <c r="L35" s="133">
        <f>IF('進行表shinko'!C45="","",IF('進行表shinko'!C45&lt;180,'進行表shinko'!C45,"W"))</f>
      </c>
      <c r="M35" s="135">
        <f>IF('進行表shinko'!H45="","",IF('進行表shinko'!H45&lt;180,'進行表shinko'!H45,"W"))</f>
      </c>
      <c r="N35" s="134" t="str">
        <f>IF('進行表shinko'!C15="","",IF('進行表shinko'!C15&lt;180,'進行表shinko'!C15,"W"))</f>
        <v>W</v>
      </c>
      <c r="O35" s="135">
        <f>IF('進行表shinko'!H15="","",IF('進行表shinko'!H15&lt;180,'進行表shinko'!H15,"W"))</f>
        <v>37</v>
      </c>
      <c r="P35" s="135">
        <f>IF('進行表shinko'!C25="","",IF('進行表shinko'!C25&lt;180,'進行表shinko'!C25,"W"))</f>
        <v>160</v>
      </c>
      <c r="Q35" s="135">
        <f>IF('進行表shinko'!H25="","",IF('進行表shinko'!H25&lt;180,'進行表shinko'!H25,"W"))</f>
        <v>65</v>
      </c>
      <c r="R35" s="135" t="str">
        <f>IF('進行表shinko'!C35="","",IF('進行表shinko'!C35&lt;180,'進行表shinko'!C35,"W"))</f>
        <v>W</v>
      </c>
      <c r="S35" s="136">
        <f>IF('進行表shinko'!H35="","",IF('進行表shinko'!H35&lt;180,'進行表shinko'!H35,"W"))</f>
        <v>21</v>
      </c>
      <c r="T35" s="133"/>
      <c r="U35" s="137"/>
      <c r="V35" s="137"/>
      <c r="W35" s="140"/>
      <c r="X35" s="138"/>
      <c r="Y35" s="87">
        <v>3</v>
      </c>
      <c r="Z35" s="131" t="str">
        <f>'☆登録touroku'!E23</f>
        <v>山田　晃司</v>
      </c>
      <c r="AA35" s="132"/>
      <c r="AB35" s="132"/>
      <c r="AC35" s="133">
        <f>IF('進行表shinko'!D23="","",IF('進行表shinko'!D23&lt;180,'進行表shinko'!D23,"W"))</f>
        <v>119</v>
      </c>
      <c r="AD35" s="135">
        <f>IF('進行表shinko'!I14="","",IF('進行表shinko'!I14&lt;180,'進行表shinko'!I14,"W"))</f>
        <v>120</v>
      </c>
      <c r="AE35" s="139">
        <f>IF('進行表shinko'!D15="","",IF('進行表shinko'!D15&lt;180,'進行表shinko'!D15,"W"))</f>
        <v>93</v>
      </c>
      <c r="AF35" s="135">
        <f>IF('進行表shinko'!I46="","",IF('進行表shinko'!I46&lt;180,'進行表shinko'!I46,"W"))</f>
      </c>
      <c r="AG35" s="135">
        <f>IF('進行表shinko'!D47="","",IF('進行表shinko'!D47&lt;180,'進行表shinko'!D47,"W"))</f>
      </c>
      <c r="AH35" s="135">
        <f>IF('進行表shinko'!I38="","",IF('進行表shinko'!I38&lt;180,'進行表shinko'!I38,"W"))</f>
        <v>125</v>
      </c>
      <c r="AI35" s="135" t="str">
        <f>IF('進行表shinko'!D39="","",IF('進行表shinko'!D39&lt;180,'進行表shinko'!D39,"W"))</f>
        <v>W</v>
      </c>
      <c r="AJ35" s="136">
        <f>IF('進行表shinko'!I30="","",IF('進行表shinko'!I30&lt;180,'進行表shinko'!I30,"W"))</f>
      </c>
      <c r="AK35" s="133"/>
      <c r="AL35" s="137"/>
      <c r="AM35" s="137"/>
      <c r="AN35" s="140"/>
      <c r="AO35" s="138"/>
      <c r="AP35" s="119">
        <f t="shared" si="13"/>
        <v>0</v>
      </c>
    </row>
    <row r="36" spans="1:42" ht="22.5" customHeight="1">
      <c r="A36" s="119">
        <f t="shared" si="12"/>
        <v>0</v>
      </c>
      <c r="B36" s="350"/>
      <c r="C36" s="351"/>
      <c r="D36" s="117"/>
      <c r="E36" s="352"/>
      <c r="F36" s="351"/>
      <c r="G36" s="118"/>
      <c r="H36" s="87">
        <v>4</v>
      </c>
      <c r="I36" s="131" t="str">
        <f>'☆登録touroku'!C24</f>
        <v>小山　久博</v>
      </c>
      <c r="J36" s="132"/>
      <c r="K36" s="132"/>
      <c r="L36" s="133" t="str">
        <f>IF('進行表shinko'!H36="","",IF('進行表shinko'!H36&lt;180,'進行表shinko'!H36,"W"))</f>
        <v>W</v>
      </c>
      <c r="M36" s="135">
        <f>IF('進行表shinko'!C46="","",IF('進行表shinko'!C46&lt;180,'進行表shinko'!C46,"W"))</f>
      </c>
      <c r="N36" s="135">
        <f>IF('進行表shinko'!H46="","",IF('進行表shinko'!H46&lt;180,'進行表shinko'!H46,"W"))</f>
      </c>
      <c r="O36" s="134" t="str">
        <f>IF('進行表shinko'!C16="","",IF('進行表shinko'!C16&lt;180,'進行表shinko'!C16,"W"))</f>
        <v>W</v>
      </c>
      <c r="P36" s="135">
        <f>IF('進行表shinko'!H16="","",IF('進行表shinko'!H16&lt;180,'進行表shinko'!H16,"W"))</f>
        <v>56</v>
      </c>
      <c r="Q36" s="135">
        <f>IF('進行表shinko'!C26="","",IF('進行表shinko'!C26&lt;180,'進行表shinko'!C26,"W"))</f>
        <v>140</v>
      </c>
      <c r="R36" s="135" t="str">
        <f>IF('進行表shinko'!H26="","",IF('進行表shinko'!H26&lt;180,'進行表shinko'!H26,"W"))</f>
        <v>W</v>
      </c>
      <c r="S36" s="136">
        <f>IF('進行表shinko'!C36="","",IF('進行表shinko'!C36&lt;180,'進行表shinko'!C36,"W"))</f>
        <v>147</v>
      </c>
      <c r="T36" s="133"/>
      <c r="U36" s="137"/>
      <c r="V36" s="137"/>
      <c r="W36" s="137"/>
      <c r="X36" s="138"/>
      <c r="Y36" s="87">
        <v>4</v>
      </c>
      <c r="Z36" s="131" t="str">
        <f>'☆登録touroku'!E24</f>
        <v>斉藤　裕児</v>
      </c>
      <c r="AA36" s="132"/>
      <c r="AB36" s="132"/>
      <c r="AC36" s="133">
        <f>IF('進行表shinko'!I23="","",IF('進行表shinko'!I23&lt;180,'進行表shinko'!I23,"W"))</f>
        <v>163</v>
      </c>
      <c r="AD36" s="135">
        <f>IF('進行表shinko'!D24="","",IF('進行表shinko'!D24&lt;180,'進行表shinko'!D24,"W"))</f>
        <v>23</v>
      </c>
      <c r="AE36" s="135" t="str">
        <f>IF('進行表shinko'!I15="","",IF('進行表shinko'!I15&lt;180,'進行表shinko'!I15,"W"))</f>
        <v>W</v>
      </c>
      <c r="AF36" s="139">
        <f>IF('進行表shinko'!D16="","",IF('進行表shinko'!D16&lt;180,'進行表shinko'!D16,"W"))</f>
        <v>32</v>
      </c>
      <c r="AG36" s="135">
        <f>IF('進行表shinko'!I47="","",IF('進行表shinko'!I47&lt;180,'進行表shinko'!I47,"W"))</f>
      </c>
      <c r="AH36" s="135">
        <f>IF('進行表shinko'!D48="","",IF('進行表shinko'!D48&lt;180,'進行表shinko'!D48,"W"))</f>
      </c>
      <c r="AI36" s="135">
        <f>IF('進行表shinko'!I39="","",IF('進行表shinko'!I39&lt;180,'進行表shinko'!I39,"W"))</f>
        <v>128</v>
      </c>
      <c r="AJ36" s="136">
        <f>IF('進行表shinko'!D40="","",IF('進行表shinko'!D40&lt;180,'進行表shinko'!D40,"W"))</f>
      </c>
      <c r="AK36" s="133"/>
      <c r="AL36" s="137"/>
      <c r="AM36" s="137"/>
      <c r="AN36" s="137"/>
      <c r="AO36" s="138"/>
      <c r="AP36" s="119">
        <f t="shared" si="13"/>
        <v>0</v>
      </c>
    </row>
    <row r="37" spans="1:42" ht="22.5" customHeight="1">
      <c r="A37" s="119">
        <f t="shared" si="12"/>
        <v>0</v>
      </c>
      <c r="B37" s="350"/>
      <c r="C37" s="351"/>
      <c r="D37" s="117"/>
      <c r="E37" s="352"/>
      <c r="F37" s="351"/>
      <c r="G37" s="118"/>
      <c r="H37" s="87">
        <v>5</v>
      </c>
      <c r="I37" s="131" t="str">
        <f>'☆登録touroku'!C25</f>
        <v>田附　裕次</v>
      </c>
      <c r="J37" s="132"/>
      <c r="K37" s="132"/>
      <c r="L37" s="133" t="str">
        <f>IF('進行表shinko'!C37="","",IF('進行表shinko'!C37&lt;180,'進行表shinko'!C37,"W"))</f>
        <v>W</v>
      </c>
      <c r="M37" s="135" t="str">
        <f>IF('進行表shinko'!H37="","",IF('進行表shinko'!H37&lt;180,'進行表shinko'!H37,"W"))</f>
        <v>W</v>
      </c>
      <c r="N37" s="135">
        <f>IF('進行表shinko'!C47="","",IF('進行表shinko'!C47&lt;180,'進行表shinko'!C47,"W"))</f>
      </c>
      <c r="O37" s="135">
        <f>IF('進行表shinko'!H47="","",IF('進行表shinko'!H47&lt;180,'進行表shinko'!H47,"W"))</f>
      </c>
      <c r="P37" s="134" t="str">
        <f>IF('進行表shinko'!C17="","",IF('進行表shinko'!C17&lt;180,'進行表shinko'!C17,"W"))</f>
        <v>W</v>
      </c>
      <c r="Q37" s="135" t="str">
        <f>IF('進行表shinko'!H17="","",IF('進行表shinko'!H17&lt;180,'進行表shinko'!H17,"W"))</f>
        <v>W</v>
      </c>
      <c r="R37" s="135" t="str">
        <f>IF('進行表shinko'!C27="","",IF('進行表shinko'!C27&lt;180,'進行表shinko'!C27,"W"))</f>
        <v>W</v>
      </c>
      <c r="S37" s="136">
        <f>IF('進行表shinko'!H27="","",IF('進行表shinko'!H27&lt;180,'進行表shinko'!H27,"W"))</f>
        <v>5</v>
      </c>
      <c r="T37" s="133"/>
      <c r="U37" s="137"/>
      <c r="V37" s="137"/>
      <c r="W37" s="137"/>
      <c r="X37" s="138"/>
      <c r="Y37" s="87">
        <v>5</v>
      </c>
      <c r="Z37" s="131" t="str">
        <f>'☆登録touroku'!E25</f>
        <v>近藤　拓馬</v>
      </c>
      <c r="AA37" s="132"/>
      <c r="AB37" s="132"/>
      <c r="AC37" s="133">
        <f>IF('進行表shinko'!D33="","",IF('進行表shinko'!D33&lt;180,'進行表shinko'!D33,"W"))</f>
        <v>1</v>
      </c>
      <c r="AD37" s="135" t="str">
        <f>IF('進行表shinko'!I24="","",IF('進行表shinko'!I24&lt;180,'進行表shinko'!I24,"W"))</f>
        <v>W</v>
      </c>
      <c r="AE37" s="135" t="str">
        <f>IF('進行表shinko'!D25="","",IF('進行表shinko'!D25&lt;180,'進行表shinko'!D25,"W"))</f>
        <v>W</v>
      </c>
      <c r="AF37" s="135" t="str">
        <f>IF('進行表shinko'!I16="","",IF('進行表shinko'!I16&lt;180,'進行表shinko'!I16,"W"))</f>
        <v>W</v>
      </c>
      <c r="AG37" s="139">
        <f>IF('進行表shinko'!D17="","",IF('進行表shinko'!D17&lt;180,'進行表shinko'!D17,"W"))</f>
        <v>53</v>
      </c>
      <c r="AH37" s="135">
        <f>IF('進行表shinko'!I48="","",IF('進行表shinko'!I48&lt;180,'進行表shinko'!I48,"W"))</f>
      </c>
      <c r="AI37" s="135">
        <f>IF('進行表shinko'!D49="","",IF('進行表shinko'!D49&lt;180,'進行表shinko'!D49,"W"))</f>
      </c>
      <c r="AJ37" s="136">
        <f>IF('進行表shinko'!I40="","",IF('進行表shinko'!I40&lt;180,'進行表shinko'!I40,"W"))</f>
      </c>
      <c r="AK37" s="133"/>
      <c r="AL37" s="137"/>
      <c r="AM37" s="137"/>
      <c r="AN37" s="137"/>
      <c r="AO37" s="138"/>
      <c r="AP37" s="119">
        <f t="shared" si="13"/>
        <v>0</v>
      </c>
    </row>
    <row r="38" spans="1:42" ht="22.5" customHeight="1">
      <c r="A38" s="119">
        <f t="shared" si="12"/>
        <v>0</v>
      </c>
      <c r="B38" s="350"/>
      <c r="C38" s="351"/>
      <c r="D38" s="117"/>
      <c r="E38" s="352"/>
      <c r="F38" s="351"/>
      <c r="G38" s="118"/>
      <c r="H38" s="87">
        <v>6</v>
      </c>
      <c r="I38" s="131" t="str">
        <f>'☆登録touroku'!C26</f>
        <v>金光　隆男</v>
      </c>
      <c r="J38" s="132"/>
      <c r="K38" s="132"/>
      <c r="L38" s="133" t="str">
        <f>IF('進行表shinko'!H28="","",IF('進行表shinko'!H28&lt;180,'進行表shinko'!H28,"W"))</f>
        <v>W</v>
      </c>
      <c r="M38" s="135" t="str">
        <f>IF('進行表shinko'!C38="","",IF('進行表shinko'!C38&lt;180,'進行表shinko'!C38,"W"))</f>
        <v>W</v>
      </c>
      <c r="N38" s="135" t="str">
        <f>IF('進行表shinko'!H38="","",IF('進行表shinko'!H38&lt;180,'進行表shinko'!H38,"W"))</f>
        <v>W</v>
      </c>
      <c r="O38" s="135">
        <f>IF('進行表shinko'!C48="","",IF('進行表shinko'!C48&lt;180,'進行表shinko'!C48,"W"))</f>
      </c>
      <c r="P38" s="135">
        <f>IF('進行表shinko'!H48="","",IF('進行表shinko'!H48&lt;180,'進行表shinko'!H48,"W"))</f>
      </c>
      <c r="Q38" s="134">
        <f>IF('進行表shinko'!C18="","",IF('進行表shinko'!C18&lt;180,'進行表shinko'!C18,"W"))</f>
        <v>30</v>
      </c>
      <c r="R38" s="135" t="str">
        <f>IF('進行表shinko'!H18="","",IF('進行表shinko'!H18&lt;180,'進行表shinko'!H18,"W"))</f>
        <v>W</v>
      </c>
      <c r="S38" s="136">
        <f>IF('進行表shinko'!C28="","",IF('進行表shinko'!C28&lt;180,'進行表shinko'!C28,"W"))</f>
        <v>64</v>
      </c>
      <c r="T38" s="133"/>
      <c r="U38" s="137"/>
      <c r="V38" s="137"/>
      <c r="W38" s="137"/>
      <c r="X38" s="138"/>
      <c r="Y38" s="87">
        <v>6</v>
      </c>
      <c r="Z38" s="131" t="str">
        <f>'☆登録touroku'!E26</f>
        <v>植田　慎也</v>
      </c>
      <c r="AA38" s="132"/>
      <c r="AB38" s="132"/>
      <c r="AC38" s="133">
        <f>IF('進行表shinko'!I33="","",IF('進行表shinko'!I33&lt;180,'進行表shinko'!I33,"W"))</f>
        <v>10</v>
      </c>
      <c r="AD38" s="135" t="str">
        <f>IF('進行表shinko'!D34="","",IF('進行表shinko'!D34&lt;180,'進行表shinko'!D33,"W"))</f>
        <v>W</v>
      </c>
      <c r="AE38" s="135" t="str">
        <f>IF('進行表shinko'!I25="","",IF('進行表shinko'!I25&lt;180,'進行表shinko'!I25,"W"))</f>
        <v>W</v>
      </c>
      <c r="AF38" s="135" t="str">
        <f>IF('進行表shinko'!D26="","",IF('進行表shinko'!D26&lt;180,'進行表shinko'!D26,"W"))</f>
        <v>W</v>
      </c>
      <c r="AG38" s="135">
        <f>IF('進行表shinko'!I17="","",IF('進行表shinko'!I17&lt;180,'進行表shinko'!I17,"W"))</f>
        <v>75</v>
      </c>
      <c r="AH38" s="139" t="str">
        <f>IF('進行表shinko'!D18="","",IF('進行表shinko'!D18&lt;180,'進行表shinko'!D18,"W"))</f>
        <v>W</v>
      </c>
      <c r="AI38" s="135">
        <f>IF('進行表shinko'!I49="","",IF('進行表shinko'!I49&lt;180,'進行表shinko'!I49,"W"))</f>
      </c>
      <c r="AJ38" s="136">
        <f>IF('進行表shinko'!D50="","",IF('進行表shinko'!D50&lt;180,'進行表shinko'!D50,"W"))</f>
      </c>
      <c r="AK38" s="133"/>
      <c r="AL38" s="137"/>
      <c r="AM38" s="137"/>
      <c r="AN38" s="137"/>
      <c r="AO38" s="138"/>
      <c r="AP38" s="119">
        <f t="shared" si="13"/>
        <v>0</v>
      </c>
    </row>
    <row r="39" spans="1:42" ht="22.5" customHeight="1">
      <c r="A39" s="119">
        <f t="shared" si="12"/>
        <v>0</v>
      </c>
      <c r="B39" s="350"/>
      <c r="C39" s="351"/>
      <c r="D39" s="117"/>
      <c r="E39" s="352"/>
      <c r="F39" s="351"/>
      <c r="G39" s="118"/>
      <c r="H39" s="87">
        <v>7</v>
      </c>
      <c r="I39" s="131" t="str">
        <f>'☆登録touroku'!C27</f>
        <v>森田由佳里</v>
      </c>
      <c r="J39" s="132"/>
      <c r="K39" s="132"/>
      <c r="L39" s="133">
        <f>IF('進行表shinko'!C29="","",IF('進行表shinko'!C29&lt;180,'進行表shinko'!C29,"W"))</f>
        <v>13</v>
      </c>
      <c r="M39" s="135" t="str">
        <f>IF('進行表shinko'!H29="","",IF('進行表shinko'!H29&lt;180,'進行表shinko'!H29,"W"))</f>
        <v>W</v>
      </c>
      <c r="N39" s="135">
        <f>IF('進行表shinko'!C39="","",IF('進行表shinko'!C39&lt;180,'進行表shinko'!C39,"W"))</f>
        <v>36</v>
      </c>
      <c r="O39" s="135" t="str">
        <f>IF('進行表shinko'!H39="","",IF('進行表shinko'!H39&lt;180,'進行表shinko'!H39,"W"))</f>
        <v>W</v>
      </c>
      <c r="P39" s="135">
        <f>IF('進行表shinko'!C49="","",IF('進行表shinko'!C49&lt;180,'進行表shinko'!C49,"W"))</f>
      </c>
      <c r="Q39" s="135">
        <f>IF('進行表shinko'!H49="","",IF('進行表shinko'!H49&lt;180,'進行表shinko'!H49,"W"))</f>
      </c>
      <c r="R39" s="134" t="str">
        <f>IF('進行表shinko'!C19="","",IF('進行表shinko'!C19&lt;180,'進行表shinko'!C19,"W"))</f>
        <v>W</v>
      </c>
      <c r="S39" s="136">
        <f>IF('進行表shinko'!H19="","",IF('進行表shinko'!H19&lt;180,'進行表shinko'!H19,"W"))</f>
        <v>77</v>
      </c>
      <c r="T39" s="133"/>
      <c r="U39" s="137"/>
      <c r="V39" s="137"/>
      <c r="W39" s="137"/>
      <c r="X39" s="138"/>
      <c r="Y39" s="87">
        <v>7</v>
      </c>
      <c r="Z39" s="131" t="str">
        <f>'☆登録touroku'!E27</f>
        <v>宮野　早織</v>
      </c>
      <c r="AA39" s="132"/>
      <c r="AB39" s="132"/>
      <c r="AC39" s="133">
        <f>IF('進行表shinko'!D43="","",IF('進行表shinko'!D43&lt;180,'進行表shinko'!D43,"W"))</f>
      </c>
      <c r="AD39" s="135">
        <f>IF('進行表shinko'!I34="","",IF('進行表shinko'!I34&lt;180,'進行表shinko'!I34,"W"))</f>
        <v>106</v>
      </c>
      <c r="AE39" s="135">
        <f>IF('進行表shinko'!D35="","",IF('進行表shinko'!D35&lt;180,'進行表shinko'!D35,"W"))</f>
        <v>55</v>
      </c>
      <c r="AF39" s="135">
        <f>IF('進行表shinko'!I26="","",IF('進行表shinko'!I26&lt;180,'進行表shinko'!I26,"W"))</f>
        <v>79</v>
      </c>
      <c r="AG39" s="135">
        <f>IF('進行表shinko'!D27="","",IF('進行表shinko'!D27&lt;180,'進行表shinko'!D27,"W"))</f>
        <v>99</v>
      </c>
      <c r="AH39" s="135">
        <f>IF('進行表shinko'!I18="","",IF('進行表shinko'!I18&lt;180,'進行表shinko'!I18,"W"))</f>
        <v>34</v>
      </c>
      <c r="AI39" s="139">
        <f>IF('進行表shinko'!D19="","",IF('進行表shinko'!D19&lt;180,'進行表shinko'!D19,"W"))</f>
        <v>133</v>
      </c>
      <c r="AJ39" s="136">
        <f>IF('進行表shinko'!I50="","",IF('進行表shinko'!I50&lt;180,'進行表shinko'!I50,"W"))</f>
      </c>
      <c r="AK39" s="133"/>
      <c r="AL39" s="137"/>
      <c r="AM39" s="137"/>
      <c r="AN39" s="137"/>
      <c r="AO39" s="138"/>
      <c r="AP39" s="119">
        <f t="shared" si="13"/>
        <v>0</v>
      </c>
    </row>
    <row r="40" spans="1:42" ht="22.5" customHeight="1">
      <c r="A40" s="119">
        <f t="shared" si="12"/>
        <v>0</v>
      </c>
      <c r="B40" s="350"/>
      <c r="C40" s="351"/>
      <c r="D40" s="117"/>
      <c r="E40" s="352"/>
      <c r="F40" s="351"/>
      <c r="G40" s="118"/>
      <c r="H40" s="87">
        <v>8</v>
      </c>
      <c r="I40" s="141">
        <f>'☆登録touroku'!C28</f>
        <v>0</v>
      </c>
      <c r="J40" s="142"/>
      <c r="K40" s="142"/>
      <c r="L40" s="104">
        <f>IF('進行表shinko'!H20="","",IF('進行表shinko'!H20&lt;180,'進行表shinko'!H20,"W"))</f>
      </c>
      <c r="M40" s="143">
        <f>IF('進行表shinko'!C30="","",IF('進行表shinko'!C30&lt;180,'進行表shinko'!C30,"W"))</f>
      </c>
      <c r="N40" s="143">
        <f>IF('進行表shinko'!H30="","",IF('進行表shinko'!H30&lt;180,'進行表shinko'!H30,"W"))</f>
      </c>
      <c r="O40" s="143">
        <f>IF('進行表shinko'!C40="","",IF('進行表shinko'!C40&lt;180,'進行表shinko'!C40,"W"))</f>
      </c>
      <c r="P40" s="143">
        <f>IF('進行表shinko'!H40="","",IF('進行表shinko'!H40&lt;180,'進行表shinko'!H40,"W"))</f>
      </c>
      <c r="Q40" s="143">
        <f>IF('進行表shinko'!C50="","",IF('進行表shinko'!C50&lt;180,'進行表shinko'!C50,"W"))</f>
      </c>
      <c r="R40" s="143">
        <f>IF('進行表shinko'!H50="","",IF('進行表shinko'!H50&lt;180,'進行表shinko'!H50,"W"))</f>
      </c>
      <c r="S40" s="144">
        <f>IF('進行表shinko'!C20="","",IF('進行表shinko'!C20&lt;180,'進行表shinko'!C20,"W"))</f>
      </c>
      <c r="T40" s="104"/>
      <c r="U40" s="105"/>
      <c r="V40" s="105"/>
      <c r="W40" s="105"/>
      <c r="X40" s="106"/>
      <c r="Y40" s="87">
        <v>8</v>
      </c>
      <c r="Z40" s="141">
        <f>'☆登録touroku'!E28</f>
        <v>0</v>
      </c>
      <c r="AA40" s="142"/>
      <c r="AB40" s="142"/>
      <c r="AC40" s="104">
        <f>IF('進行表shinko'!I43="","",IF('進行表shinko'!I43&lt;180,'進行表shinko'!I43,"W"))</f>
      </c>
      <c r="AD40" s="143">
        <f>IF('進行表shinko'!D44="","",IF('進行表shinko'!D44&lt;180,'進行表shinko'!D44,"W"))</f>
      </c>
      <c r="AE40" s="143" t="str">
        <f>IF('進行表shinko'!I35="","",IF('進行表shinko'!I35&lt;180,'進行表shinko'!I35,"W"))</f>
        <v>W</v>
      </c>
      <c r="AF40" s="143" t="str">
        <f>IF('進行表shinko'!D36="","",IF('進行表shinko'!D36&lt;180,'進行表shinko'!D36,"W"))</f>
        <v>W</v>
      </c>
      <c r="AG40" s="143" t="str">
        <f>IF('進行表shinko'!I27="","",IF('進行表shinko'!I27&lt;180,'進行表shinko'!I27,"W"))</f>
        <v>W</v>
      </c>
      <c r="AH40" s="143" t="str">
        <f>IF('進行表shinko'!D28="","",IF('進行表shinko'!D28&lt;180,'進行表shinko'!D28,"W"))</f>
        <v>W</v>
      </c>
      <c r="AI40" s="143" t="str">
        <f>IF('進行表shinko'!I19="","",IF('進行表shinko'!I19&lt;180,'進行表shinko'!I19,"W"))</f>
        <v>W</v>
      </c>
      <c r="AJ40" s="145">
        <f>IF('進行表shinko'!D20="","",IF('進行表shinko'!D20&lt;180,'進行表shinko'!D20,"W"))</f>
      </c>
      <c r="AK40" s="104"/>
      <c r="AL40" s="105"/>
      <c r="AM40" s="105"/>
      <c r="AN40" s="105"/>
      <c r="AO40" s="106"/>
      <c r="AP40" s="119">
        <f t="shared" si="13"/>
        <v>0</v>
      </c>
    </row>
    <row r="41" spans="2:40" ht="22.5" customHeight="1">
      <c r="B41" s="350"/>
      <c r="C41" s="351"/>
      <c r="D41" s="117"/>
      <c r="E41" s="352"/>
      <c r="F41" s="351"/>
      <c r="G41" s="118"/>
      <c r="T41" s="146"/>
      <c r="U41" s="147"/>
      <c r="V41" s="348"/>
      <c r="W41" s="349"/>
      <c r="AK41" s="146"/>
      <c r="AL41" s="147"/>
      <c r="AM41" s="348"/>
      <c r="AN41" s="349"/>
    </row>
  </sheetData>
  <sheetProtection/>
  <mergeCells count="202">
    <mergeCell ref="T29:V29"/>
    <mergeCell ref="W29:X29"/>
    <mergeCell ref="N30:N32"/>
    <mergeCell ref="O30:O32"/>
    <mergeCell ref="U30:U32"/>
    <mergeCell ref="V30:V32"/>
    <mergeCell ref="S30:S32"/>
    <mergeCell ref="T30:T32"/>
    <mergeCell ref="W30:W32"/>
    <mergeCell ref="X30:X32"/>
    <mergeCell ref="J10:J12"/>
    <mergeCell ref="M10:M12"/>
    <mergeCell ref="N10:N12"/>
    <mergeCell ref="G15:G17"/>
    <mergeCell ref="L30:L32"/>
    <mergeCell ref="M30:M32"/>
    <mergeCell ref="N25:N27"/>
    <mergeCell ref="I30:K32"/>
    <mergeCell ref="J25:J27"/>
    <mergeCell ref="I25:I27"/>
    <mergeCell ref="C15:C17"/>
    <mergeCell ref="D15:D17"/>
    <mergeCell ref="E15:E17"/>
    <mergeCell ref="F15:F17"/>
    <mergeCell ref="P30:P32"/>
    <mergeCell ref="R30:R32"/>
    <mergeCell ref="Q30:Q32"/>
    <mergeCell ref="M20:M22"/>
    <mergeCell ref="N20:N22"/>
    <mergeCell ref="M25:M27"/>
    <mergeCell ref="O10:O12"/>
    <mergeCell ref="P10:P12"/>
    <mergeCell ref="Q10:Q12"/>
    <mergeCell ref="C10:C12"/>
    <mergeCell ref="D10:D12"/>
    <mergeCell ref="E10:E12"/>
    <mergeCell ref="F10:F12"/>
    <mergeCell ref="G10:G12"/>
    <mergeCell ref="H10:H12"/>
    <mergeCell ref="I10:I12"/>
    <mergeCell ref="W10:W12"/>
    <mergeCell ref="X10:X12"/>
    <mergeCell ref="Y10:Y12"/>
    <mergeCell ref="H15:H17"/>
    <mergeCell ref="I15:I17"/>
    <mergeCell ref="J15:J17"/>
    <mergeCell ref="S10:S12"/>
    <mergeCell ref="T10:T12"/>
    <mergeCell ref="Q15:Q17"/>
    <mergeCell ref="R15:R17"/>
    <mergeCell ref="AM10:AM12"/>
    <mergeCell ref="M15:M17"/>
    <mergeCell ref="N15:N17"/>
    <mergeCell ref="O15:O17"/>
    <mergeCell ref="P15:P17"/>
    <mergeCell ref="AI10:AI12"/>
    <mergeCell ref="AA15:AA17"/>
    <mergeCell ref="R10:R12"/>
    <mergeCell ref="T15:T17"/>
    <mergeCell ref="S15:S17"/>
    <mergeCell ref="AL10:AL12"/>
    <mergeCell ref="AG15:AG17"/>
    <mergeCell ref="Z10:Z12"/>
    <mergeCell ref="AD10:AD12"/>
    <mergeCell ref="AJ10:AJ12"/>
    <mergeCell ref="AA10:AA12"/>
    <mergeCell ref="AB10:AB12"/>
    <mergeCell ref="AC10:AC12"/>
    <mergeCell ref="AC15:AC17"/>
    <mergeCell ref="AD25:AD27"/>
    <mergeCell ref="Z25:Z27"/>
    <mergeCell ref="S25:S27"/>
    <mergeCell ref="T25:T27"/>
    <mergeCell ref="AH25:AH27"/>
    <mergeCell ref="AD20:AD22"/>
    <mergeCell ref="AA25:AA27"/>
    <mergeCell ref="AN15:AN17"/>
    <mergeCell ref="AL15:AL17"/>
    <mergeCell ref="AI15:AI17"/>
    <mergeCell ref="AH15:AH17"/>
    <mergeCell ref="AD15:AD17"/>
    <mergeCell ref="AB15:AB17"/>
    <mergeCell ref="AN25:AN27"/>
    <mergeCell ref="AM20:AM22"/>
    <mergeCell ref="AN20:AN22"/>
    <mergeCell ref="AL25:AL27"/>
    <mergeCell ref="AD7:AG7"/>
    <mergeCell ref="AM25:AM27"/>
    <mergeCell ref="AM15:AM17"/>
    <mergeCell ref="AJ20:AJ22"/>
    <mergeCell ref="AG20:AG22"/>
    <mergeCell ref="AH20:AH22"/>
    <mergeCell ref="AJ15:AJ17"/>
    <mergeCell ref="AK15:AK17"/>
    <mergeCell ref="AI20:AI22"/>
    <mergeCell ref="AK7:AO7"/>
    <mergeCell ref="AF13:AF14"/>
    <mergeCell ref="W7:Z7"/>
    <mergeCell ref="AK20:AK22"/>
    <mergeCell ref="AG10:AG12"/>
    <mergeCell ref="AH10:AH12"/>
    <mergeCell ref="AN10:AN12"/>
    <mergeCell ref="AL20:AL22"/>
    <mergeCell ref="Y20:Y22"/>
    <mergeCell ref="AK10:AK12"/>
    <mergeCell ref="AI25:AI27"/>
    <mergeCell ref="AJ25:AJ27"/>
    <mergeCell ref="AK25:AK27"/>
    <mergeCell ref="Y25:Y27"/>
    <mergeCell ref="X20:X22"/>
    <mergeCell ref="AA20:AA22"/>
    <mergeCell ref="AG25:AG27"/>
    <mergeCell ref="AC20:AC22"/>
    <mergeCell ref="AF23:AF24"/>
    <mergeCell ref="AB20:AB22"/>
    <mergeCell ref="AO30:AO32"/>
    <mergeCell ref="AI30:AI32"/>
    <mergeCell ref="AJ30:AJ32"/>
    <mergeCell ref="AK30:AK32"/>
    <mergeCell ref="AL30:AL32"/>
    <mergeCell ref="AM30:AM32"/>
    <mergeCell ref="AN30:AN32"/>
    <mergeCell ref="AC30:AC32"/>
    <mergeCell ref="AE30:AE32"/>
    <mergeCell ref="AF30:AF32"/>
    <mergeCell ref="AG30:AG32"/>
    <mergeCell ref="AH30:AH32"/>
    <mergeCell ref="Z30:AB32"/>
    <mergeCell ref="AD30:AD32"/>
    <mergeCell ref="B6:J7"/>
    <mergeCell ref="K7:N7"/>
    <mergeCell ref="C25:C27"/>
    <mergeCell ref="D25:D27"/>
    <mergeCell ref="E25:E27"/>
    <mergeCell ref="F25:F27"/>
    <mergeCell ref="G25:G27"/>
    <mergeCell ref="B13:B14"/>
    <mergeCell ref="L13:L14"/>
    <mergeCell ref="H25:H27"/>
    <mergeCell ref="I20:I22"/>
    <mergeCell ref="J20:J22"/>
    <mergeCell ref="H20:H22"/>
    <mergeCell ref="C20:C22"/>
    <mergeCell ref="D20:D22"/>
    <mergeCell ref="F20:F22"/>
    <mergeCell ref="G20:G22"/>
    <mergeCell ref="E20:E22"/>
    <mergeCell ref="O25:O27"/>
    <mergeCell ref="P25:P27"/>
    <mergeCell ref="W25:W27"/>
    <mergeCell ref="X25:X27"/>
    <mergeCell ref="B23:B24"/>
    <mergeCell ref="L23:L24"/>
    <mergeCell ref="Q25:Q27"/>
    <mergeCell ref="R25:R27"/>
    <mergeCell ref="V13:V14"/>
    <mergeCell ref="V23:V24"/>
    <mergeCell ref="Y15:Y17"/>
    <mergeCell ref="Z15:Z17"/>
    <mergeCell ref="Z20:Z22"/>
    <mergeCell ref="W20:W22"/>
    <mergeCell ref="W15:W17"/>
    <mergeCell ref="X15:X17"/>
    <mergeCell ref="B34:C34"/>
    <mergeCell ref="E34:F34"/>
    <mergeCell ref="B35:C35"/>
    <mergeCell ref="B38:C38"/>
    <mergeCell ref="E35:F35"/>
    <mergeCell ref="B36:C36"/>
    <mergeCell ref="E36:F36"/>
    <mergeCell ref="B37:C37"/>
    <mergeCell ref="E37:F37"/>
    <mergeCell ref="B32:C32"/>
    <mergeCell ref="E32:F32"/>
    <mergeCell ref="B33:C33"/>
    <mergeCell ref="E33:F33"/>
    <mergeCell ref="F29:G29"/>
    <mergeCell ref="B30:C30"/>
    <mergeCell ref="E30:F30"/>
    <mergeCell ref="B31:C31"/>
    <mergeCell ref="E31:F31"/>
    <mergeCell ref="B29:C29"/>
    <mergeCell ref="D29:E29"/>
    <mergeCell ref="AM41:AN41"/>
    <mergeCell ref="B41:C41"/>
    <mergeCell ref="E41:F41"/>
    <mergeCell ref="E38:F38"/>
    <mergeCell ref="B39:C39"/>
    <mergeCell ref="E39:F39"/>
    <mergeCell ref="B40:C40"/>
    <mergeCell ref="E40:F40"/>
    <mergeCell ref="V41:W41"/>
    <mergeCell ref="AK29:AM29"/>
    <mergeCell ref="AN29:AO29"/>
    <mergeCell ref="S20:S22"/>
    <mergeCell ref="T20:T22"/>
    <mergeCell ref="O20:O22"/>
    <mergeCell ref="P20:P22"/>
    <mergeCell ref="AC25:AC27"/>
    <mergeCell ref="Q20:Q22"/>
    <mergeCell ref="R20:R22"/>
    <mergeCell ref="AB25:AB27"/>
  </mergeCells>
  <dataValidations count="2">
    <dataValidation type="list" allowBlank="1" showInputMessage="1" showErrorMessage="1" sqref="B31:B41">
      <formula1>チームA</formula1>
    </dataValidation>
    <dataValidation type="list" allowBlank="1" showInputMessage="1" showErrorMessage="1" sqref="E31:E41">
      <formula1>チームB</formula1>
    </dataValidation>
  </dataValidations>
  <printOptions horizontalCentered="1" verticalCentered="1"/>
  <pageMargins left="0.3937007874015748" right="0.3937007874015748" top="0.5118110236220472" bottom="0.2755905511811024" header="0.3937007874015748" footer="0.11811023622047245"/>
  <pageSetup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tomoyuki ohshima</dc:creator>
  <cp:keywords/>
  <dc:description/>
  <cp:lastModifiedBy>reinin</cp:lastModifiedBy>
  <cp:lastPrinted>2013-10-27T06:38:33Z</cp:lastPrinted>
  <dcterms:created xsi:type="dcterms:W3CDTF">2000-05-20T17:49:33Z</dcterms:created>
  <dcterms:modified xsi:type="dcterms:W3CDTF">2016-04-03T16:03:55Z</dcterms:modified>
  <cp:category/>
  <cp:version/>
  <cp:contentType/>
  <cp:contentStatus/>
</cp:coreProperties>
</file>