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65524" windowWidth="10896" windowHeight="8328" tabRatio="601" activeTab="4"/>
  </bookViews>
  <sheets>
    <sheet name="list" sheetId="1" r:id="rId1"/>
    <sheet name="概要設定" sheetId="2" r:id="rId2"/>
    <sheet name="赤" sheetId="3" r:id="rId3"/>
    <sheet name="黒" sheetId="4" r:id="rId4"/>
    <sheet name="順位戦" sheetId="5" r:id="rId5"/>
  </sheets>
  <definedNames>
    <definedName name="AB">'list'!$B$2:$B$3</definedName>
    <definedName name="HR" localSheetId="3">'list'!#REF!</definedName>
    <definedName name="HR">'list'!#REF!</definedName>
    <definedName name="_xlnm.Print_Area" localSheetId="3">'黒'!$B$7:$AK$34</definedName>
    <definedName name="_xlnm.Print_Area" localSheetId="2">'赤'!$B$7:$AK$34</definedName>
    <definedName name="メンバー">'list'!$A$2:$A$50</definedName>
  </definedNames>
  <calcPr fullCalcOnLoad="1"/>
</workbook>
</file>

<file path=xl/sharedStrings.xml><?xml version="1.0" encoding="utf-8"?>
<sst xmlns="http://schemas.openxmlformats.org/spreadsheetml/2006/main" count="537" uniqueCount="114">
  <si>
    <t>W</t>
  </si>
  <si>
    <t>L</t>
  </si>
  <si>
    <t>TP</t>
  </si>
  <si>
    <t>人</t>
  </si>
  <si>
    <t>LP</t>
  </si>
  <si>
    <t>R</t>
  </si>
  <si>
    <t>会場：</t>
  </si>
  <si>
    <t>点コールショット</t>
  </si>
  <si>
    <t>R_POINT</t>
  </si>
  <si>
    <t>年</t>
  </si>
  <si>
    <t>月</t>
  </si>
  <si>
    <t>例会</t>
  </si>
  <si>
    <t>A</t>
  </si>
  <si>
    <t>B</t>
  </si>
  <si>
    <t>開催日：</t>
  </si>
  <si>
    <t>A</t>
  </si>
  <si>
    <t>選手名</t>
  </si>
  <si>
    <t>HR種</t>
  </si>
  <si>
    <t>終了チェック</t>
  </si>
  <si>
    <t>記入例</t>
  </si>
  <si>
    <t>B</t>
  </si>
  <si>
    <t>×</t>
  </si>
  <si>
    <t>開催日</t>
  </si>
  <si>
    <t>試合名</t>
  </si>
  <si>
    <t>点</t>
  </si>
  <si>
    <t>日</t>
  </si>
  <si>
    <t>会場名</t>
  </si>
  <si>
    <t>ルール</t>
  </si>
  <si>
    <t>コールショット</t>
  </si>
  <si>
    <t>ハンデ</t>
  </si>
  <si>
    <t>得点</t>
  </si>
  <si>
    <t>-</t>
  </si>
  <si>
    <t>人</t>
  </si>
  <si>
    <t>HR</t>
  </si>
  <si>
    <t>w</t>
  </si>
  <si>
    <t>京阪神和奈滋対抗戦</t>
  </si>
  <si>
    <t>トップガン</t>
  </si>
  <si>
    <t>林</t>
  </si>
  <si>
    <t>近藤</t>
  </si>
  <si>
    <t>金澤</t>
  </si>
  <si>
    <t>長谷川</t>
  </si>
  <si>
    <t>宮野</t>
  </si>
  <si>
    <t>山田</t>
  </si>
  <si>
    <t>水田</t>
  </si>
  <si>
    <t>戸根</t>
  </si>
  <si>
    <t>白戸</t>
  </si>
  <si>
    <t>吉向</t>
  </si>
  <si>
    <t>植田</t>
  </si>
  <si>
    <t>斎藤裕児</t>
  </si>
  <si>
    <t>斎藤大輔</t>
  </si>
  <si>
    <t>鷲尾</t>
  </si>
  <si>
    <t>岩本</t>
  </si>
  <si>
    <t>西岡</t>
  </si>
  <si>
    <t>赤　１</t>
  </si>
  <si>
    <t>赤　２</t>
  </si>
  <si>
    <t>赤　３</t>
  </si>
  <si>
    <t>赤　４</t>
  </si>
  <si>
    <t>赤　５</t>
  </si>
  <si>
    <t>赤　６</t>
  </si>
  <si>
    <t>赤　７</t>
  </si>
  <si>
    <t>赤　８</t>
  </si>
  <si>
    <t>黒　１</t>
  </si>
  <si>
    <t>黒　２</t>
  </si>
  <si>
    <t>黒　３</t>
  </si>
  <si>
    <t>黒　４</t>
  </si>
  <si>
    <t>黒　５</t>
  </si>
  <si>
    <t>黒　６</t>
  </si>
  <si>
    <t>黒　７</t>
  </si>
  <si>
    <t>黒　８</t>
  </si>
  <si>
    <t>総合成績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</si>
  <si>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</si>
  <si>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</si>
  <si>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</si>
  <si>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</si>
  <si>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</si>
  <si>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</si>
  <si>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</si>
  <si>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</si>
  <si>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</si>
  <si>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１０位</t>
  </si>
  <si>
    <t>１１位</t>
  </si>
  <si>
    <t>１２位</t>
  </si>
  <si>
    <t>１３位</t>
  </si>
  <si>
    <t>１４位</t>
  </si>
  <si>
    <t>１５位</t>
  </si>
  <si>
    <t>１６位</t>
  </si>
  <si>
    <t>名前</t>
  </si>
  <si>
    <t>勝敗</t>
  </si>
  <si>
    <t>順位戦結果</t>
  </si>
  <si>
    <t>対抗戦番手</t>
  </si>
  <si>
    <t>補欠</t>
  </si>
  <si>
    <t>勝</t>
  </si>
  <si>
    <t>敗</t>
  </si>
  <si>
    <t>w</t>
  </si>
  <si>
    <t>A120</t>
  </si>
  <si>
    <t>女</t>
  </si>
  <si>
    <t>ｗ</t>
  </si>
  <si>
    <t>林　隆行</t>
  </si>
  <si>
    <t>植田　慎也</t>
  </si>
  <si>
    <t>水田　賢宏</t>
  </si>
  <si>
    <t>鷲尾　隆杜</t>
  </si>
  <si>
    <t>斎藤　大輔</t>
  </si>
  <si>
    <t>長谷川　進</t>
  </si>
  <si>
    <t>宮野　早織</t>
  </si>
  <si>
    <t>岩本　剛</t>
  </si>
  <si>
    <t>金澤　茂昌</t>
  </si>
  <si>
    <t>白戸　玲人</t>
  </si>
  <si>
    <t>近藤　拓馬</t>
  </si>
  <si>
    <t>吉向　翔平</t>
  </si>
  <si>
    <t>戸根　昌伸</t>
  </si>
  <si>
    <t>斎藤　裕児</t>
  </si>
  <si>
    <t>山田　晋之</t>
  </si>
  <si>
    <t>西岡　滝斗</t>
  </si>
  <si>
    <t>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</si>
</sst>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@&quot;)&quot;"/>
    <numFmt numFmtId="177" formatCode="&quot;(&quot;0&quot;)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2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2"/>
      <color indexed="10"/>
      <name val="ＭＳ Ｐゴシック"/>
      <family val="3"/>
    </font>
    <font>
      <i/>
      <sz val="11"/>
      <color indexed="10"/>
      <name val="ＭＳ Ｐゴシック"/>
      <family val="3"/>
    </font>
    <font>
      <sz val="22"/>
      <color indexed="1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thin">
        <color rgb="FF0070C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34" borderId="13" xfId="0" applyFill="1" applyBorder="1" applyAlignment="1">
      <alignment vertical="top"/>
    </xf>
    <xf numFmtId="0" fontId="5" fillId="34" borderId="14" xfId="0" applyFont="1" applyFill="1" applyBorder="1" applyAlignment="1">
      <alignment horizontal="centerContinuous" vertical="center"/>
    </xf>
    <xf numFmtId="0" fontId="5" fillId="34" borderId="15" xfId="0" applyFont="1" applyFill="1" applyBorder="1" applyAlignment="1">
      <alignment horizontal="centerContinuous" vertical="center"/>
    </xf>
    <xf numFmtId="0" fontId="4" fillId="0" borderId="0" xfId="0" applyFont="1" applyAlignment="1">
      <alignment/>
    </xf>
    <xf numFmtId="0" fontId="7" fillId="0" borderId="16" xfId="0" applyFont="1" applyBorder="1" applyAlignment="1" applyProtection="1">
      <alignment horizontal="left"/>
      <protection/>
    </xf>
    <xf numFmtId="0" fontId="5" fillId="33" borderId="12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0" fillId="0" borderId="17" xfId="0" applyFont="1" applyBorder="1" applyAlignment="1" applyProtection="1">
      <alignment horizontal="right"/>
      <protection/>
    </xf>
    <xf numFmtId="0" fontId="11" fillId="0" borderId="18" xfId="0" applyFont="1" applyBorder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13" fillId="35" borderId="19" xfId="0" applyFont="1" applyFill="1" applyBorder="1" applyAlignment="1">
      <alignment/>
    </xf>
    <xf numFmtId="0" fontId="13" fillId="0" borderId="19" xfId="0" applyFont="1" applyBorder="1" applyAlignment="1">
      <alignment/>
    </xf>
    <xf numFmtId="0" fontId="13" fillId="35" borderId="15" xfId="0" applyFont="1" applyFill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Fill="1" applyAlignment="1" quotePrefix="1">
      <alignment horizontal="right" vertical="top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7" fillId="0" borderId="20" xfId="0" applyFon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 horizontal="left"/>
      <protection/>
    </xf>
    <xf numFmtId="0" fontId="7" fillId="0" borderId="20" xfId="0" applyFont="1" applyFill="1" applyBorder="1" applyAlignment="1" applyProtection="1">
      <alignment horizontal="right"/>
      <protection/>
    </xf>
    <xf numFmtId="0" fontId="7" fillId="0" borderId="16" xfId="0" applyFont="1" applyFill="1" applyBorder="1" applyAlignment="1" applyProtection="1">
      <alignment horizontal="left"/>
      <protection/>
    </xf>
    <xf numFmtId="0" fontId="3" fillId="36" borderId="20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21" xfId="0" applyFont="1" applyBorder="1" applyAlignment="1">
      <alignment horizontal="center"/>
    </xf>
    <xf numFmtId="0" fontId="48" fillId="0" borderId="21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22" xfId="0" applyFont="1" applyBorder="1" applyAlignment="1">
      <alignment horizontal="center"/>
    </xf>
    <xf numFmtId="0" fontId="48" fillId="0" borderId="22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48" fillId="0" borderId="23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36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/>
    </xf>
    <xf numFmtId="0" fontId="0" fillId="0" borderId="27" xfId="0" applyBorder="1" applyAlignment="1">
      <alignment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14" fillId="0" borderId="30" xfId="0" applyFont="1" applyBorder="1" applyAlignment="1">
      <alignment horizontal="center" vertical="center"/>
    </xf>
    <xf numFmtId="0" fontId="2" fillId="37" borderId="26" xfId="0" applyFont="1" applyFill="1" applyBorder="1" applyAlignment="1">
      <alignment horizontal="center"/>
    </xf>
    <xf numFmtId="0" fontId="2" fillId="37" borderId="27" xfId="0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12" fillId="0" borderId="31" xfId="0" applyFont="1" applyBorder="1" applyAlignment="1" applyProtection="1">
      <alignment horizontal="center" wrapText="1"/>
      <protection/>
    </xf>
    <xf numFmtId="0" fontId="12" fillId="0" borderId="32" xfId="0" applyFont="1" applyBorder="1" applyAlignment="1" applyProtection="1">
      <alignment horizontal="center"/>
      <protection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37" borderId="27" xfId="0" applyFont="1" applyFill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9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7"/>
  <sheetViews>
    <sheetView zoomScalePageLayoutView="0" workbookViewId="0" topLeftCell="A1">
      <selection activeCell="A35" sqref="A35"/>
    </sheetView>
  </sheetViews>
  <sheetFormatPr defaultColWidth="9.00390625" defaultRowHeight="13.5"/>
  <cols>
    <col min="1" max="1" width="7.125" style="0" bestFit="1" customWidth="1"/>
    <col min="2" max="2" width="5.75390625" style="0" bestFit="1" customWidth="1"/>
    <col min="3" max="3" width="11.125" style="0" bestFit="1" customWidth="1"/>
    <col min="5" max="35" width="2.625" style="0" customWidth="1"/>
  </cols>
  <sheetData>
    <row r="1" spans="1:34" ht="12.75">
      <c r="A1" t="s">
        <v>16</v>
      </c>
      <c r="B1" t="s">
        <v>17</v>
      </c>
      <c r="C1" t="s">
        <v>18</v>
      </c>
      <c r="E1">
        <v>5</v>
      </c>
      <c r="F1" t="s">
        <v>32</v>
      </c>
      <c r="I1">
        <v>6</v>
      </c>
      <c r="J1" t="s">
        <v>32</v>
      </c>
      <c r="M1">
        <v>7</v>
      </c>
      <c r="N1" t="s">
        <v>32</v>
      </c>
      <c r="Q1">
        <v>8</v>
      </c>
      <c r="R1" t="s">
        <v>32</v>
      </c>
      <c r="U1">
        <v>9</v>
      </c>
      <c r="V1" t="s">
        <v>32</v>
      </c>
      <c r="Y1">
        <v>10</v>
      </c>
      <c r="Z1" t="s">
        <v>32</v>
      </c>
      <c r="AC1">
        <v>11</v>
      </c>
      <c r="AD1" t="s">
        <v>32</v>
      </c>
      <c r="AG1">
        <v>12</v>
      </c>
      <c r="AH1" t="s">
        <v>32</v>
      </c>
    </row>
    <row r="2" spans="2:35" ht="12.75">
      <c r="B2" t="s">
        <v>12</v>
      </c>
      <c r="E2">
        <v>2</v>
      </c>
      <c r="F2" t="s">
        <v>31</v>
      </c>
      <c r="G2">
        <v>5</v>
      </c>
      <c r="I2">
        <v>3</v>
      </c>
      <c r="J2" t="s">
        <v>31</v>
      </c>
      <c r="K2">
        <v>4</v>
      </c>
      <c r="M2">
        <v>2</v>
      </c>
      <c r="N2" t="s">
        <v>31</v>
      </c>
      <c r="O2">
        <v>4</v>
      </c>
      <c r="Q2">
        <v>4</v>
      </c>
      <c r="R2" t="s">
        <v>31</v>
      </c>
      <c r="S2">
        <v>5</v>
      </c>
      <c r="U2">
        <v>2</v>
      </c>
      <c r="V2" t="s">
        <v>31</v>
      </c>
      <c r="W2">
        <v>4</v>
      </c>
      <c r="Y2">
        <v>5</v>
      </c>
      <c r="Z2" t="s">
        <v>31</v>
      </c>
      <c r="AA2">
        <v>6</v>
      </c>
      <c r="AC2">
        <v>2</v>
      </c>
      <c r="AD2" t="s">
        <v>31</v>
      </c>
      <c r="AE2">
        <v>4</v>
      </c>
      <c r="AG2">
        <v>6</v>
      </c>
      <c r="AH2" t="s">
        <v>31</v>
      </c>
      <c r="AI2">
        <v>7</v>
      </c>
    </row>
    <row r="3" spans="1:35" ht="12.75">
      <c r="A3" s="8"/>
      <c r="B3" t="s">
        <v>13</v>
      </c>
      <c r="C3" t="s">
        <v>21</v>
      </c>
      <c r="E3">
        <v>3</v>
      </c>
      <c r="F3" t="s">
        <v>31</v>
      </c>
      <c r="G3">
        <v>4</v>
      </c>
      <c r="I3">
        <v>2</v>
      </c>
      <c r="J3" t="s">
        <v>31</v>
      </c>
      <c r="K3">
        <v>5</v>
      </c>
      <c r="M3">
        <v>3</v>
      </c>
      <c r="N3" t="s">
        <v>31</v>
      </c>
      <c r="O3">
        <v>6</v>
      </c>
      <c r="Q3">
        <v>3</v>
      </c>
      <c r="R3" t="s">
        <v>31</v>
      </c>
      <c r="S3">
        <v>6</v>
      </c>
      <c r="U3">
        <v>3</v>
      </c>
      <c r="V3" t="s">
        <v>31</v>
      </c>
      <c r="W3">
        <v>6</v>
      </c>
      <c r="Y3">
        <v>4</v>
      </c>
      <c r="Z3" t="s">
        <v>31</v>
      </c>
      <c r="AA3">
        <v>7</v>
      </c>
      <c r="AC3">
        <v>3</v>
      </c>
      <c r="AD3" t="s">
        <v>31</v>
      </c>
      <c r="AE3">
        <v>6</v>
      </c>
      <c r="AG3">
        <v>5</v>
      </c>
      <c r="AH3" t="s">
        <v>31</v>
      </c>
      <c r="AI3">
        <v>8</v>
      </c>
    </row>
    <row r="4" spans="1:35" ht="12.75">
      <c r="A4" s="8"/>
      <c r="E4">
        <v>1</v>
      </c>
      <c r="F4" t="s">
        <v>31</v>
      </c>
      <c r="G4">
        <v>5</v>
      </c>
      <c r="I4">
        <v>1</v>
      </c>
      <c r="J4" t="s">
        <v>31</v>
      </c>
      <c r="K4">
        <v>6</v>
      </c>
      <c r="M4">
        <v>5</v>
      </c>
      <c r="N4" t="s">
        <v>31</v>
      </c>
      <c r="O4">
        <v>7</v>
      </c>
      <c r="Q4">
        <v>2</v>
      </c>
      <c r="R4" t="s">
        <v>31</v>
      </c>
      <c r="S4">
        <v>7</v>
      </c>
      <c r="U4">
        <v>5</v>
      </c>
      <c r="V4" t="s">
        <v>31</v>
      </c>
      <c r="W4">
        <v>8</v>
      </c>
      <c r="Y4">
        <v>3</v>
      </c>
      <c r="Z4" t="s">
        <v>31</v>
      </c>
      <c r="AA4">
        <v>8</v>
      </c>
      <c r="AC4">
        <v>5</v>
      </c>
      <c r="AD4" t="s">
        <v>31</v>
      </c>
      <c r="AE4">
        <v>8</v>
      </c>
      <c r="AG4">
        <v>4</v>
      </c>
      <c r="AH4" t="s">
        <v>31</v>
      </c>
      <c r="AI4">
        <v>9</v>
      </c>
    </row>
    <row r="5" spans="1:35" ht="12.75">
      <c r="A5" s="8"/>
      <c r="E5">
        <v>3</v>
      </c>
      <c r="F5" t="s">
        <v>31</v>
      </c>
      <c r="G5">
        <v>2</v>
      </c>
      <c r="I5">
        <v>2</v>
      </c>
      <c r="J5" t="s">
        <v>31</v>
      </c>
      <c r="K5">
        <v>3</v>
      </c>
      <c r="M5">
        <v>4</v>
      </c>
      <c r="N5" t="s">
        <v>31</v>
      </c>
      <c r="O5">
        <v>1</v>
      </c>
      <c r="Q5">
        <v>1</v>
      </c>
      <c r="R5" t="s">
        <v>31</v>
      </c>
      <c r="S5">
        <v>8</v>
      </c>
      <c r="U5">
        <v>7</v>
      </c>
      <c r="V5" t="s">
        <v>31</v>
      </c>
      <c r="W5">
        <v>9</v>
      </c>
      <c r="Y5">
        <v>2</v>
      </c>
      <c r="Z5" t="s">
        <v>31</v>
      </c>
      <c r="AA5">
        <v>9</v>
      </c>
      <c r="AC5">
        <v>7</v>
      </c>
      <c r="AD5" t="s">
        <v>31</v>
      </c>
      <c r="AE5">
        <v>10</v>
      </c>
      <c r="AG5">
        <v>3</v>
      </c>
      <c r="AH5" t="s">
        <v>31</v>
      </c>
      <c r="AI5">
        <v>10</v>
      </c>
    </row>
    <row r="6" spans="1:35" ht="12.75">
      <c r="A6" s="8"/>
      <c r="E6">
        <v>1</v>
      </c>
      <c r="F6" t="s">
        <v>31</v>
      </c>
      <c r="G6">
        <v>4</v>
      </c>
      <c r="I6">
        <v>6</v>
      </c>
      <c r="J6" t="s">
        <v>31</v>
      </c>
      <c r="K6">
        <v>4</v>
      </c>
      <c r="M6">
        <v>2</v>
      </c>
      <c r="N6" t="s">
        <v>31</v>
      </c>
      <c r="O6">
        <v>6</v>
      </c>
      <c r="Q6">
        <v>3</v>
      </c>
      <c r="R6" t="s">
        <v>31</v>
      </c>
      <c r="S6">
        <v>4</v>
      </c>
      <c r="U6">
        <v>4</v>
      </c>
      <c r="V6" t="s">
        <v>31</v>
      </c>
      <c r="W6">
        <v>1</v>
      </c>
      <c r="Y6">
        <v>1</v>
      </c>
      <c r="Z6" t="s">
        <v>31</v>
      </c>
      <c r="AA6">
        <v>10</v>
      </c>
      <c r="AC6">
        <v>9</v>
      </c>
      <c r="AD6" t="s">
        <v>31</v>
      </c>
      <c r="AE6">
        <v>11</v>
      </c>
      <c r="AG6">
        <v>2</v>
      </c>
      <c r="AH6" t="s">
        <v>31</v>
      </c>
      <c r="AI6">
        <v>11</v>
      </c>
    </row>
    <row r="7" spans="1:35" ht="12.75">
      <c r="A7" s="8"/>
      <c r="E7">
        <v>3</v>
      </c>
      <c r="F7" t="s">
        <v>31</v>
      </c>
      <c r="G7">
        <v>5</v>
      </c>
      <c r="I7">
        <v>1</v>
      </c>
      <c r="J7" t="s">
        <v>31</v>
      </c>
      <c r="K7">
        <v>5</v>
      </c>
      <c r="M7">
        <v>3</v>
      </c>
      <c r="N7" t="s">
        <v>31</v>
      </c>
      <c r="O7">
        <v>7</v>
      </c>
      <c r="Q7">
        <v>2</v>
      </c>
      <c r="R7" t="s">
        <v>31</v>
      </c>
      <c r="S7">
        <v>5</v>
      </c>
      <c r="U7">
        <v>2</v>
      </c>
      <c r="V7" t="s">
        <v>31</v>
      </c>
      <c r="W7">
        <v>6</v>
      </c>
      <c r="Y7">
        <v>4</v>
      </c>
      <c r="Z7" t="s">
        <v>31</v>
      </c>
      <c r="AA7">
        <v>5</v>
      </c>
      <c r="AC7">
        <v>4</v>
      </c>
      <c r="AD7" t="s">
        <v>31</v>
      </c>
      <c r="AE7">
        <v>1</v>
      </c>
      <c r="AG7">
        <v>1</v>
      </c>
      <c r="AH7" t="s">
        <v>31</v>
      </c>
      <c r="AI7">
        <v>12</v>
      </c>
    </row>
    <row r="8" spans="1:35" ht="12.75">
      <c r="A8" s="8"/>
      <c r="E8">
        <v>4</v>
      </c>
      <c r="F8" t="s">
        <v>31</v>
      </c>
      <c r="G8">
        <v>2</v>
      </c>
      <c r="I8">
        <v>6</v>
      </c>
      <c r="J8" t="s">
        <v>31</v>
      </c>
      <c r="K8">
        <v>2</v>
      </c>
      <c r="M8">
        <v>1</v>
      </c>
      <c r="N8" t="s">
        <v>31</v>
      </c>
      <c r="O8">
        <v>5</v>
      </c>
      <c r="Q8">
        <v>8</v>
      </c>
      <c r="R8" t="s">
        <v>31</v>
      </c>
      <c r="S8">
        <v>6</v>
      </c>
      <c r="U8">
        <v>3</v>
      </c>
      <c r="V8" t="s">
        <v>31</v>
      </c>
      <c r="W8">
        <v>8</v>
      </c>
      <c r="Y8">
        <v>3</v>
      </c>
      <c r="Z8" t="s">
        <v>31</v>
      </c>
      <c r="AA8">
        <v>6</v>
      </c>
      <c r="AC8">
        <v>2</v>
      </c>
      <c r="AD8" t="s">
        <v>31</v>
      </c>
      <c r="AE8">
        <v>6</v>
      </c>
      <c r="AG8">
        <v>5</v>
      </c>
      <c r="AH8" t="s">
        <v>31</v>
      </c>
      <c r="AI8">
        <v>6</v>
      </c>
    </row>
    <row r="9" spans="1:35" ht="12.75">
      <c r="A9" s="8"/>
      <c r="E9">
        <v>3</v>
      </c>
      <c r="F9" t="s">
        <v>31</v>
      </c>
      <c r="G9">
        <v>1</v>
      </c>
      <c r="I9">
        <v>5</v>
      </c>
      <c r="J9" t="s">
        <v>31</v>
      </c>
      <c r="K9">
        <v>3</v>
      </c>
      <c r="M9">
        <v>4</v>
      </c>
      <c r="N9" t="s">
        <v>31</v>
      </c>
      <c r="O9">
        <v>6</v>
      </c>
      <c r="Q9">
        <v>1</v>
      </c>
      <c r="R9" t="s">
        <v>31</v>
      </c>
      <c r="S9">
        <v>7</v>
      </c>
      <c r="U9">
        <v>5</v>
      </c>
      <c r="V9" t="s">
        <v>31</v>
      </c>
      <c r="W9">
        <v>9</v>
      </c>
      <c r="Y9">
        <v>2</v>
      </c>
      <c r="Z9" t="s">
        <v>31</v>
      </c>
      <c r="AA9">
        <v>7</v>
      </c>
      <c r="AC9">
        <v>3</v>
      </c>
      <c r="AD9" t="s">
        <v>31</v>
      </c>
      <c r="AE9">
        <v>8</v>
      </c>
      <c r="AG9">
        <v>4</v>
      </c>
      <c r="AH9" t="s">
        <v>31</v>
      </c>
      <c r="AI9">
        <v>7</v>
      </c>
    </row>
    <row r="10" spans="1:35" ht="12.75">
      <c r="A10" s="8"/>
      <c r="E10">
        <v>4</v>
      </c>
      <c r="F10" t="s">
        <v>31</v>
      </c>
      <c r="G10">
        <v>5</v>
      </c>
      <c r="I10">
        <v>1</v>
      </c>
      <c r="J10" t="s">
        <v>31</v>
      </c>
      <c r="K10">
        <v>4</v>
      </c>
      <c r="M10">
        <v>2</v>
      </c>
      <c r="N10" t="s">
        <v>31</v>
      </c>
      <c r="O10">
        <v>7</v>
      </c>
      <c r="Q10">
        <v>2</v>
      </c>
      <c r="R10" t="s">
        <v>31</v>
      </c>
      <c r="S10">
        <v>3</v>
      </c>
      <c r="U10">
        <v>1</v>
      </c>
      <c r="V10" t="s">
        <v>31</v>
      </c>
      <c r="W10">
        <v>7</v>
      </c>
      <c r="Y10">
        <v>10</v>
      </c>
      <c r="Z10" t="s">
        <v>31</v>
      </c>
      <c r="AA10">
        <v>8</v>
      </c>
      <c r="AC10">
        <v>5</v>
      </c>
      <c r="AD10" t="s">
        <v>31</v>
      </c>
      <c r="AE10">
        <v>10</v>
      </c>
      <c r="AG10">
        <v>3</v>
      </c>
      <c r="AH10" t="s">
        <v>31</v>
      </c>
      <c r="AI10">
        <v>8</v>
      </c>
    </row>
    <row r="11" spans="1:35" ht="12.75">
      <c r="A11" s="8"/>
      <c r="E11">
        <v>1</v>
      </c>
      <c r="F11" t="s">
        <v>31</v>
      </c>
      <c r="G11">
        <v>2</v>
      </c>
      <c r="I11">
        <v>5</v>
      </c>
      <c r="J11" t="s">
        <v>31</v>
      </c>
      <c r="K11">
        <v>6</v>
      </c>
      <c r="M11">
        <v>3</v>
      </c>
      <c r="N11" t="s">
        <v>31</v>
      </c>
      <c r="O11">
        <v>5</v>
      </c>
      <c r="Q11">
        <v>8</v>
      </c>
      <c r="R11" t="s">
        <v>31</v>
      </c>
      <c r="S11">
        <v>4</v>
      </c>
      <c r="U11">
        <v>4</v>
      </c>
      <c r="V11" t="s">
        <v>31</v>
      </c>
      <c r="W11">
        <v>6</v>
      </c>
      <c r="Y11">
        <v>1</v>
      </c>
      <c r="Z11" t="s">
        <v>31</v>
      </c>
      <c r="AA11">
        <v>9</v>
      </c>
      <c r="AC11">
        <v>7</v>
      </c>
      <c r="AD11" t="s">
        <v>31</v>
      </c>
      <c r="AE11">
        <v>11</v>
      </c>
      <c r="AG11">
        <v>2</v>
      </c>
      <c r="AH11" t="s">
        <v>31</v>
      </c>
      <c r="AI11">
        <v>9</v>
      </c>
    </row>
    <row r="12" spans="1:35" ht="12.75">
      <c r="A12" s="8"/>
      <c r="I12">
        <v>4</v>
      </c>
      <c r="J12" t="s">
        <v>31</v>
      </c>
      <c r="K12">
        <v>2</v>
      </c>
      <c r="M12">
        <v>6</v>
      </c>
      <c r="N12" t="s">
        <v>31</v>
      </c>
      <c r="O12">
        <v>1</v>
      </c>
      <c r="Q12">
        <v>7</v>
      </c>
      <c r="R12" t="s">
        <v>31</v>
      </c>
      <c r="S12">
        <v>5</v>
      </c>
      <c r="U12">
        <v>2</v>
      </c>
      <c r="V12" t="s">
        <v>31</v>
      </c>
      <c r="W12">
        <v>8</v>
      </c>
      <c r="Y12">
        <v>3</v>
      </c>
      <c r="Z12" t="s">
        <v>31</v>
      </c>
      <c r="AA12">
        <v>4</v>
      </c>
      <c r="AC12">
        <v>1</v>
      </c>
      <c r="AD12" t="s">
        <v>31</v>
      </c>
      <c r="AE12">
        <v>9</v>
      </c>
      <c r="AG12">
        <v>12</v>
      </c>
      <c r="AH12" t="s">
        <v>31</v>
      </c>
      <c r="AI12">
        <v>10</v>
      </c>
    </row>
    <row r="13" spans="1:35" ht="12.75">
      <c r="A13" s="8"/>
      <c r="I13">
        <v>1</v>
      </c>
      <c r="J13" t="s">
        <v>31</v>
      </c>
      <c r="K13">
        <v>3</v>
      </c>
      <c r="M13">
        <v>4</v>
      </c>
      <c r="N13" t="s">
        <v>31</v>
      </c>
      <c r="O13">
        <v>7</v>
      </c>
      <c r="Q13">
        <v>1</v>
      </c>
      <c r="R13" t="s">
        <v>31</v>
      </c>
      <c r="S13">
        <v>6</v>
      </c>
      <c r="U13">
        <v>3</v>
      </c>
      <c r="V13" t="s">
        <v>31</v>
      </c>
      <c r="W13">
        <v>9</v>
      </c>
      <c r="Y13">
        <v>2</v>
      </c>
      <c r="Z13" t="s">
        <v>31</v>
      </c>
      <c r="AA13">
        <v>5</v>
      </c>
      <c r="AC13">
        <v>4</v>
      </c>
      <c r="AD13" t="s">
        <v>31</v>
      </c>
      <c r="AE13">
        <v>6</v>
      </c>
      <c r="AG13">
        <v>1</v>
      </c>
      <c r="AH13" t="s">
        <v>31</v>
      </c>
      <c r="AI13">
        <v>11</v>
      </c>
    </row>
    <row r="14" spans="1:35" ht="12.75">
      <c r="A14" s="8"/>
      <c r="I14">
        <v>4</v>
      </c>
      <c r="J14" t="s">
        <v>31</v>
      </c>
      <c r="K14">
        <v>5</v>
      </c>
      <c r="M14">
        <v>2</v>
      </c>
      <c r="N14" t="s">
        <v>31</v>
      </c>
      <c r="O14">
        <v>5</v>
      </c>
      <c r="Q14">
        <v>8</v>
      </c>
      <c r="R14" t="s">
        <v>31</v>
      </c>
      <c r="S14">
        <v>2</v>
      </c>
      <c r="U14">
        <v>5</v>
      </c>
      <c r="V14" t="s">
        <v>31</v>
      </c>
      <c r="W14">
        <v>7</v>
      </c>
      <c r="Y14">
        <v>10</v>
      </c>
      <c r="Z14" t="s">
        <v>31</v>
      </c>
      <c r="AA14">
        <v>6</v>
      </c>
      <c r="AC14">
        <v>2</v>
      </c>
      <c r="AD14" t="s">
        <v>31</v>
      </c>
      <c r="AE14">
        <v>8</v>
      </c>
      <c r="AG14">
        <v>4</v>
      </c>
      <c r="AH14" t="s">
        <v>31</v>
      </c>
      <c r="AI14">
        <v>5</v>
      </c>
    </row>
    <row r="15" spans="1:35" ht="12.75">
      <c r="A15" s="8"/>
      <c r="I15">
        <v>3</v>
      </c>
      <c r="J15" t="s">
        <v>31</v>
      </c>
      <c r="K15">
        <v>6</v>
      </c>
      <c r="M15">
        <v>1</v>
      </c>
      <c r="N15" t="s">
        <v>31</v>
      </c>
      <c r="O15">
        <v>3</v>
      </c>
      <c r="Q15">
        <v>7</v>
      </c>
      <c r="R15" t="s">
        <v>31</v>
      </c>
      <c r="S15">
        <v>3</v>
      </c>
      <c r="U15">
        <v>6</v>
      </c>
      <c r="V15" t="s">
        <v>31</v>
      </c>
      <c r="W15">
        <v>1</v>
      </c>
      <c r="Y15">
        <v>9</v>
      </c>
      <c r="Z15" t="s">
        <v>31</v>
      </c>
      <c r="AA15">
        <v>7</v>
      </c>
      <c r="AC15">
        <v>3</v>
      </c>
      <c r="AD15" t="s">
        <v>31</v>
      </c>
      <c r="AE15">
        <v>10</v>
      </c>
      <c r="AG15">
        <v>3</v>
      </c>
      <c r="AH15" t="s">
        <v>31</v>
      </c>
      <c r="AI15">
        <v>6</v>
      </c>
    </row>
    <row r="16" spans="1:35" ht="12.75">
      <c r="A16" s="8"/>
      <c r="I16">
        <v>1</v>
      </c>
      <c r="J16" t="s">
        <v>31</v>
      </c>
      <c r="K16">
        <v>2</v>
      </c>
      <c r="M16">
        <v>6</v>
      </c>
      <c r="N16" t="s">
        <v>31</v>
      </c>
      <c r="O16">
        <v>7</v>
      </c>
      <c r="Q16">
        <v>6</v>
      </c>
      <c r="R16" t="s">
        <v>31</v>
      </c>
      <c r="S16">
        <v>4</v>
      </c>
      <c r="U16">
        <v>4</v>
      </c>
      <c r="V16" t="s">
        <v>31</v>
      </c>
      <c r="W16">
        <v>8</v>
      </c>
      <c r="Y16">
        <v>1</v>
      </c>
      <c r="Z16" t="s">
        <v>31</v>
      </c>
      <c r="AA16">
        <v>8</v>
      </c>
      <c r="AC16">
        <v>5</v>
      </c>
      <c r="AD16" t="s">
        <v>31</v>
      </c>
      <c r="AE16">
        <v>11</v>
      </c>
      <c r="AG16">
        <v>2</v>
      </c>
      <c r="AH16" t="s">
        <v>31</v>
      </c>
      <c r="AI16">
        <v>7</v>
      </c>
    </row>
    <row r="17" spans="1:35" ht="12.75">
      <c r="A17" s="8"/>
      <c r="M17">
        <v>4</v>
      </c>
      <c r="N17" t="s">
        <v>31</v>
      </c>
      <c r="O17">
        <v>5</v>
      </c>
      <c r="Q17">
        <v>1</v>
      </c>
      <c r="R17" t="s">
        <v>31</v>
      </c>
      <c r="S17">
        <v>5</v>
      </c>
      <c r="U17">
        <v>2</v>
      </c>
      <c r="V17" t="s">
        <v>31</v>
      </c>
      <c r="W17">
        <v>9</v>
      </c>
      <c r="Y17">
        <v>2</v>
      </c>
      <c r="Z17" t="s">
        <v>31</v>
      </c>
      <c r="AA17">
        <v>3</v>
      </c>
      <c r="AC17">
        <v>7</v>
      </c>
      <c r="AD17" t="s">
        <v>31</v>
      </c>
      <c r="AE17">
        <v>9</v>
      </c>
      <c r="AG17">
        <v>12</v>
      </c>
      <c r="AH17" t="s">
        <v>31</v>
      </c>
      <c r="AI17">
        <v>8</v>
      </c>
    </row>
    <row r="18" spans="1:35" ht="12.75">
      <c r="A18" s="8"/>
      <c r="M18">
        <v>2</v>
      </c>
      <c r="N18" t="s">
        <v>31</v>
      </c>
      <c r="O18">
        <v>3</v>
      </c>
      <c r="Q18">
        <v>7</v>
      </c>
      <c r="R18" t="s">
        <v>31</v>
      </c>
      <c r="S18">
        <v>8</v>
      </c>
      <c r="U18">
        <v>3</v>
      </c>
      <c r="V18" t="s">
        <v>31</v>
      </c>
      <c r="W18">
        <v>7</v>
      </c>
      <c r="Y18">
        <v>10</v>
      </c>
      <c r="Z18" t="s">
        <v>31</v>
      </c>
      <c r="AA18">
        <v>4</v>
      </c>
      <c r="AC18">
        <v>6</v>
      </c>
      <c r="AD18" t="s">
        <v>31</v>
      </c>
      <c r="AE18">
        <v>1</v>
      </c>
      <c r="AG18">
        <v>11</v>
      </c>
      <c r="AH18" t="s">
        <v>31</v>
      </c>
      <c r="AI18">
        <v>9</v>
      </c>
    </row>
    <row r="19" spans="1:35" ht="12.75">
      <c r="A19" s="8"/>
      <c r="M19">
        <v>1</v>
      </c>
      <c r="N19" t="s">
        <v>31</v>
      </c>
      <c r="O19">
        <v>7</v>
      </c>
      <c r="Q19">
        <v>6</v>
      </c>
      <c r="R19" t="s">
        <v>31</v>
      </c>
      <c r="S19">
        <v>2</v>
      </c>
      <c r="U19">
        <v>1</v>
      </c>
      <c r="V19" t="s">
        <v>31</v>
      </c>
      <c r="W19">
        <v>5</v>
      </c>
      <c r="Y19">
        <v>9</v>
      </c>
      <c r="Z19" t="s">
        <v>31</v>
      </c>
      <c r="AA19">
        <v>5</v>
      </c>
      <c r="AC19">
        <v>4</v>
      </c>
      <c r="AD19" t="s">
        <v>31</v>
      </c>
      <c r="AE19">
        <v>8</v>
      </c>
      <c r="AG19">
        <v>1</v>
      </c>
      <c r="AH19" t="s">
        <v>31</v>
      </c>
      <c r="AI19">
        <v>10</v>
      </c>
    </row>
    <row r="20" spans="1:35" ht="12.75">
      <c r="A20" s="8"/>
      <c r="M20">
        <v>5</v>
      </c>
      <c r="N20" t="s">
        <v>31</v>
      </c>
      <c r="O20">
        <v>6</v>
      </c>
      <c r="Q20">
        <v>5</v>
      </c>
      <c r="R20" t="s">
        <v>31</v>
      </c>
      <c r="S20">
        <v>3</v>
      </c>
      <c r="U20">
        <v>6</v>
      </c>
      <c r="V20" t="s">
        <v>31</v>
      </c>
      <c r="W20">
        <v>8</v>
      </c>
      <c r="Y20">
        <v>8</v>
      </c>
      <c r="Z20" t="s">
        <v>31</v>
      </c>
      <c r="AA20">
        <v>6</v>
      </c>
      <c r="AC20">
        <v>2</v>
      </c>
      <c r="AD20" t="s">
        <v>31</v>
      </c>
      <c r="AE20">
        <v>10</v>
      </c>
      <c r="AG20">
        <v>3</v>
      </c>
      <c r="AH20" t="s">
        <v>31</v>
      </c>
      <c r="AI20">
        <v>4</v>
      </c>
    </row>
    <row r="21" spans="1:35" ht="12.75">
      <c r="A21" s="8"/>
      <c r="M21">
        <v>3</v>
      </c>
      <c r="N21" t="s">
        <v>31</v>
      </c>
      <c r="O21">
        <v>4</v>
      </c>
      <c r="Q21">
        <v>1</v>
      </c>
      <c r="R21" t="s">
        <v>31</v>
      </c>
      <c r="S21">
        <v>4</v>
      </c>
      <c r="U21">
        <v>4</v>
      </c>
      <c r="V21" t="s">
        <v>31</v>
      </c>
      <c r="W21">
        <v>9</v>
      </c>
      <c r="Y21">
        <v>1</v>
      </c>
      <c r="Z21" t="s">
        <v>31</v>
      </c>
      <c r="AA21">
        <v>7</v>
      </c>
      <c r="AC21">
        <v>3</v>
      </c>
      <c r="AD21" t="s">
        <v>31</v>
      </c>
      <c r="AE21">
        <v>11</v>
      </c>
      <c r="AG21">
        <v>2</v>
      </c>
      <c r="AH21" t="s">
        <v>31</v>
      </c>
      <c r="AI21">
        <v>5</v>
      </c>
    </row>
    <row r="22" spans="1:35" ht="12.75">
      <c r="A22" s="8"/>
      <c r="M22">
        <v>1</v>
      </c>
      <c r="N22" t="s">
        <v>31</v>
      </c>
      <c r="O22">
        <v>2</v>
      </c>
      <c r="Q22">
        <v>6</v>
      </c>
      <c r="R22" t="s">
        <v>31</v>
      </c>
      <c r="S22">
        <v>7</v>
      </c>
      <c r="U22">
        <v>2</v>
      </c>
      <c r="V22" t="s">
        <v>31</v>
      </c>
      <c r="W22">
        <v>7</v>
      </c>
      <c r="Y22">
        <v>10</v>
      </c>
      <c r="Z22" t="s">
        <v>31</v>
      </c>
      <c r="AA22">
        <v>2</v>
      </c>
      <c r="AC22">
        <v>5</v>
      </c>
      <c r="AD22" t="s">
        <v>31</v>
      </c>
      <c r="AE22">
        <v>9</v>
      </c>
      <c r="AG22">
        <v>12</v>
      </c>
      <c r="AH22" t="s">
        <v>31</v>
      </c>
      <c r="AI22">
        <v>6</v>
      </c>
    </row>
    <row r="23" spans="1:35" ht="12.75">
      <c r="A23" s="8"/>
      <c r="Q23">
        <v>5</v>
      </c>
      <c r="R23" t="s">
        <v>31</v>
      </c>
      <c r="S23">
        <v>8</v>
      </c>
      <c r="U23">
        <v>3</v>
      </c>
      <c r="V23" t="s">
        <v>31</v>
      </c>
      <c r="W23">
        <v>5</v>
      </c>
      <c r="Y23">
        <v>9</v>
      </c>
      <c r="Z23" t="s">
        <v>31</v>
      </c>
      <c r="AA23">
        <v>3</v>
      </c>
      <c r="AC23">
        <v>1</v>
      </c>
      <c r="AD23" t="s">
        <v>31</v>
      </c>
      <c r="AE23">
        <v>7</v>
      </c>
      <c r="AG23">
        <v>11</v>
      </c>
      <c r="AH23" t="s">
        <v>31</v>
      </c>
      <c r="AI23">
        <v>7</v>
      </c>
    </row>
    <row r="24" spans="1:35" ht="12.75">
      <c r="A24" s="8"/>
      <c r="Q24">
        <v>4</v>
      </c>
      <c r="R24" t="s">
        <v>31</v>
      </c>
      <c r="S24">
        <v>2</v>
      </c>
      <c r="U24">
        <v>8</v>
      </c>
      <c r="V24" t="s">
        <v>31</v>
      </c>
      <c r="W24">
        <v>1</v>
      </c>
      <c r="Y24">
        <v>8</v>
      </c>
      <c r="Z24" t="s">
        <v>31</v>
      </c>
      <c r="AA24">
        <v>4</v>
      </c>
      <c r="AC24">
        <v>6</v>
      </c>
      <c r="AD24" t="s">
        <v>31</v>
      </c>
      <c r="AE24">
        <v>8</v>
      </c>
      <c r="AG24">
        <v>10</v>
      </c>
      <c r="AH24" t="s">
        <v>31</v>
      </c>
      <c r="AI24">
        <v>8</v>
      </c>
    </row>
    <row r="25" spans="1:35" ht="12.75">
      <c r="A25" s="8"/>
      <c r="Q25">
        <v>1</v>
      </c>
      <c r="R25" t="s">
        <v>31</v>
      </c>
      <c r="S25">
        <v>3</v>
      </c>
      <c r="U25">
        <v>6</v>
      </c>
      <c r="V25" t="s">
        <v>31</v>
      </c>
      <c r="W25">
        <v>9</v>
      </c>
      <c r="Y25">
        <v>7</v>
      </c>
      <c r="Z25" t="s">
        <v>31</v>
      </c>
      <c r="AA25">
        <v>5</v>
      </c>
      <c r="AC25">
        <v>4</v>
      </c>
      <c r="AD25" t="s">
        <v>31</v>
      </c>
      <c r="AE25">
        <v>10</v>
      </c>
      <c r="AG25">
        <v>1</v>
      </c>
      <c r="AH25" t="s">
        <v>31</v>
      </c>
      <c r="AI25">
        <v>9</v>
      </c>
    </row>
    <row r="26" spans="1:35" ht="12.75">
      <c r="A26" s="8"/>
      <c r="Q26">
        <v>5</v>
      </c>
      <c r="R26" t="s">
        <v>31</v>
      </c>
      <c r="S26">
        <v>6</v>
      </c>
      <c r="U26">
        <v>4</v>
      </c>
      <c r="V26" t="s">
        <v>31</v>
      </c>
      <c r="W26">
        <v>7</v>
      </c>
      <c r="Y26">
        <v>1</v>
      </c>
      <c r="Z26" t="s">
        <v>31</v>
      </c>
      <c r="AA26">
        <v>6</v>
      </c>
      <c r="AC26">
        <v>2</v>
      </c>
      <c r="AD26" t="s">
        <v>31</v>
      </c>
      <c r="AE26">
        <v>11</v>
      </c>
      <c r="AG26">
        <v>2</v>
      </c>
      <c r="AH26" t="s">
        <v>31</v>
      </c>
      <c r="AI26">
        <v>3</v>
      </c>
    </row>
    <row r="27" spans="1:35" ht="12.75">
      <c r="A27" s="8"/>
      <c r="Q27">
        <v>4</v>
      </c>
      <c r="R27" t="s">
        <v>31</v>
      </c>
      <c r="S27">
        <v>7</v>
      </c>
      <c r="U27">
        <v>2</v>
      </c>
      <c r="V27" t="s">
        <v>31</v>
      </c>
      <c r="W27">
        <v>5</v>
      </c>
      <c r="Y27">
        <v>9</v>
      </c>
      <c r="Z27" t="s">
        <v>31</v>
      </c>
      <c r="AA27">
        <v>10</v>
      </c>
      <c r="AC27">
        <v>3</v>
      </c>
      <c r="AD27" t="s">
        <v>31</v>
      </c>
      <c r="AE27">
        <v>9</v>
      </c>
      <c r="AG27">
        <v>12</v>
      </c>
      <c r="AH27" t="s">
        <v>31</v>
      </c>
      <c r="AI27">
        <v>4</v>
      </c>
    </row>
    <row r="28" spans="1:35" ht="12.75">
      <c r="A28" s="8"/>
      <c r="Q28">
        <v>3</v>
      </c>
      <c r="R28" t="s">
        <v>31</v>
      </c>
      <c r="S28">
        <v>8</v>
      </c>
      <c r="U28">
        <v>1</v>
      </c>
      <c r="V28" t="s">
        <v>31</v>
      </c>
      <c r="W28">
        <v>3</v>
      </c>
      <c r="Y28">
        <v>8</v>
      </c>
      <c r="Z28" t="s">
        <v>31</v>
      </c>
      <c r="AA28">
        <v>2</v>
      </c>
      <c r="AC28">
        <v>5</v>
      </c>
      <c r="AD28" t="s">
        <v>31</v>
      </c>
      <c r="AE28">
        <v>7</v>
      </c>
      <c r="AG28">
        <v>11</v>
      </c>
      <c r="AH28" t="s">
        <v>31</v>
      </c>
      <c r="AI28">
        <v>5</v>
      </c>
    </row>
    <row r="29" spans="1:35" ht="12.75">
      <c r="A29" s="8"/>
      <c r="Q29">
        <v>1</v>
      </c>
      <c r="R29" t="s">
        <v>31</v>
      </c>
      <c r="S29">
        <v>2</v>
      </c>
      <c r="U29">
        <v>8</v>
      </c>
      <c r="V29" t="s">
        <v>31</v>
      </c>
      <c r="W29">
        <v>9</v>
      </c>
      <c r="Y29">
        <v>7</v>
      </c>
      <c r="Z29" t="s">
        <v>31</v>
      </c>
      <c r="AA29">
        <v>3</v>
      </c>
      <c r="AC29">
        <v>8</v>
      </c>
      <c r="AD29" t="s">
        <v>31</v>
      </c>
      <c r="AE29">
        <v>1</v>
      </c>
      <c r="AG29">
        <v>10</v>
      </c>
      <c r="AH29" t="s">
        <v>31</v>
      </c>
      <c r="AI29">
        <v>6</v>
      </c>
    </row>
    <row r="30" spans="1:35" ht="12.75">
      <c r="A30" s="8"/>
      <c r="U30">
        <v>6</v>
      </c>
      <c r="V30" t="s">
        <v>31</v>
      </c>
      <c r="W30">
        <v>7</v>
      </c>
      <c r="Y30">
        <v>6</v>
      </c>
      <c r="Z30" t="s">
        <v>31</v>
      </c>
      <c r="AA30">
        <v>4</v>
      </c>
      <c r="AC30">
        <v>6</v>
      </c>
      <c r="AD30" t="s">
        <v>31</v>
      </c>
      <c r="AE30">
        <v>10</v>
      </c>
      <c r="AG30">
        <v>9</v>
      </c>
      <c r="AH30" t="s">
        <v>31</v>
      </c>
      <c r="AI30">
        <v>7</v>
      </c>
    </row>
    <row r="31" spans="1:35" ht="12.75">
      <c r="A31" s="8"/>
      <c r="U31">
        <v>4</v>
      </c>
      <c r="V31" t="s">
        <v>31</v>
      </c>
      <c r="W31">
        <v>5</v>
      </c>
      <c r="Y31">
        <v>1</v>
      </c>
      <c r="Z31" t="s">
        <v>31</v>
      </c>
      <c r="AA31">
        <v>5</v>
      </c>
      <c r="AC31">
        <v>4</v>
      </c>
      <c r="AD31" t="s">
        <v>31</v>
      </c>
      <c r="AE31">
        <v>11</v>
      </c>
      <c r="AG31">
        <v>1</v>
      </c>
      <c r="AH31" t="s">
        <v>31</v>
      </c>
      <c r="AI31">
        <v>8</v>
      </c>
    </row>
    <row r="32" spans="1:35" ht="12.75">
      <c r="A32" s="8"/>
      <c r="U32">
        <v>2</v>
      </c>
      <c r="V32" t="s">
        <v>31</v>
      </c>
      <c r="W32">
        <v>3</v>
      </c>
      <c r="Y32">
        <v>8</v>
      </c>
      <c r="Z32" t="s">
        <v>31</v>
      </c>
      <c r="AA32">
        <v>9</v>
      </c>
      <c r="AC32">
        <v>2</v>
      </c>
      <c r="AD32" t="s">
        <v>31</v>
      </c>
      <c r="AE32">
        <v>9</v>
      </c>
      <c r="AG32">
        <v>12</v>
      </c>
      <c r="AH32" t="s">
        <v>31</v>
      </c>
      <c r="AI32">
        <v>2</v>
      </c>
    </row>
    <row r="33" spans="1:35" ht="12.75">
      <c r="A33" s="8"/>
      <c r="U33">
        <v>9</v>
      </c>
      <c r="V33" t="s">
        <v>31</v>
      </c>
      <c r="W33">
        <v>1</v>
      </c>
      <c r="Y33">
        <v>7</v>
      </c>
      <c r="Z33" t="s">
        <v>31</v>
      </c>
      <c r="AA33">
        <v>10</v>
      </c>
      <c r="AC33">
        <v>3</v>
      </c>
      <c r="AD33" t="s">
        <v>31</v>
      </c>
      <c r="AE33">
        <v>7</v>
      </c>
      <c r="AG33">
        <v>11</v>
      </c>
      <c r="AH33" t="s">
        <v>31</v>
      </c>
      <c r="AI33">
        <v>3</v>
      </c>
    </row>
    <row r="34" spans="1:35" ht="12.75">
      <c r="A34" s="17"/>
      <c r="U34">
        <v>7</v>
      </c>
      <c r="V34" t="s">
        <v>31</v>
      </c>
      <c r="W34">
        <v>8</v>
      </c>
      <c r="Y34">
        <v>6</v>
      </c>
      <c r="Z34" t="s">
        <v>31</v>
      </c>
      <c r="AA34">
        <v>2</v>
      </c>
      <c r="AC34">
        <v>1</v>
      </c>
      <c r="AD34" t="s">
        <v>31</v>
      </c>
      <c r="AE34">
        <v>5</v>
      </c>
      <c r="AG34">
        <v>10</v>
      </c>
      <c r="AH34" t="s">
        <v>31</v>
      </c>
      <c r="AI34">
        <v>4</v>
      </c>
    </row>
    <row r="35" spans="1:35" ht="12.75">
      <c r="A35" s="17"/>
      <c r="U35">
        <v>5</v>
      </c>
      <c r="V35" t="s">
        <v>31</v>
      </c>
      <c r="W35">
        <v>6</v>
      </c>
      <c r="Y35">
        <v>5</v>
      </c>
      <c r="Z35" t="s">
        <v>31</v>
      </c>
      <c r="AA35">
        <v>3</v>
      </c>
      <c r="AC35">
        <v>8</v>
      </c>
      <c r="AD35" t="s">
        <v>31</v>
      </c>
      <c r="AE35">
        <v>10</v>
      </c>
      <c r="AG35">
        <v>9</v>
      </c>
      <c r="AH35" t="s">
        <v>31</v>
      </c>
      <c r="AI35">
        <v>5</v>
      </c>
    </row>
    <row r="36" spans="1:35" ht="12.75">
      <c r="A36" s="17"/>
      <c r="U36">
        <v>3</v>
      </c>
      <c r="V36" t="s">
        <v>31</v>
      </c>
      <c r="W36">
        <v>4</v>
      </c>
      <c r="Y36">
        <v>1</v>
      </c>
      <c r="Z36" t="s">
        <v>31</v>
      </c>
      <c r="AA36">
        <v>4</v>
      </c>
      <c r="AC36">
        <v>6</v>
      </c>
      <c r="AD36" t="s">
        <v>31</v>
      </c>
      <c r="AE36">
        <v>11</v>
      </c>
      <c r="AG36">
        <v>8</v>
      </c>
      <c r="AH36" t="s">
        <v>31</v>
      </c>
      <c r="AI36">
        <v>6</v>
      </c>
    </row>
    <row r="37" spans="1:35" ht="12.75">
      <c r="A37" s="17"/>
      <c r="U37">
        <v>1</v>
      </c>
      <c r="V37" t="s">
        <v>31</v>
      </c>
      <c r="W37">
        <v>2</v>
      </c>
      <c r="Y37">
        <v>7</v>
      </c>
      <c r="Z37" t="s">
        <v>31</v>
      </c>
      <c r="AA37">
        <v>8</v>
      </c>
      <c r="AC37">
        <v>4</v>
      </c>
      <c r="AD37" t="s">
        <v>31</v>
      </c>
      <c r="AE37">
        <v>9</v>
      </c>
      <c r="AG37">
        <v>1</v>
      </c>
      <c r="AH37" t="s">
        <v>31</v>
      </c>
      <c r="AI37">
        <v>7</v>
      </c>
    </row>
    <row r="38" spans="1:35" ht="12.75">
      <c r="A38" s="17"/>
      <c r="Y38">
        <v>6</v>
      </c>
      <c r="Z38" t="s">
        <v>31</v>
      </c>
      <c r="AA38">
        <v>9</v>
      </c>
      <c r="AC38">
        <v>2</v>
      </c>
      <c r="AD38" t="s">
        <v>31</v>
      </c>
      <c r="AE38">
        <v>7</v>
      </c>
      <c r="AG38">
        <v>11</v>
      </c>
      <c r="AH38" t="s">
        <v>31</v>
      </c>
      <c r="AI38">
        <v>12</v>
      </c>
    </row>
    <row r="39" spans="1:35" ht="12.75">
      <c r="A39" s="17"/>
      <c r="Y39">
        <v>5</v>
      </c>
      <c r="Z39" t="s">
        <v>31</v>
      </c>
      <c r="AA39">
        <v>10</v>
      </c>
      <c r="AC39">
        <v>3</v>
      </c>
      <c r="AD39" t="s">
        <v>31</v>
      </c>
      <c r="AE39">
        <v>5</v>
      </c>
      <c r="AG39">
        <v>10</v>
      </c>
      <c r="AH39" t="s">
        <v>31</v>
      </c>
      <c r="AI39">
        <v>2</v>
      </c>
    </row>
    <row r="40" spans="1:35" ht="12.75">
      <c r="A40" s="17"/>
      <c r="Y40">
        <v>4</v>
      </c>
      <c r="Z40" t="s">
        <v>31</v>
      </c>
      <c r="AA40">
        <v>2</v>
      </c>
      <c r="AC40">
        <v>10</v>
      </c>
      <c r="AD40" t="s">
        <v>31</v>
      </c>
      <c r="AE40">
        <v>1</v>
      </c>
      <c r="AG40">
        <v>9</v>
      </c>
      <c r="AH40" t="s">
        <v>31</v>
      </c>
      <c r="AI40">
        <v>3</v>
      </c>
    </row>
    <row r="41" spans="1:35" ht="12.75">
      <c r="A41" s="17"/>
      <c r="Y41">
        <v>1</v>
      </c>
      <c r="Z41" t="s">
        <v>31</v>
      </c>
      <c r="AA41">
        <v>3</v>
      </c>
      <c r="AC41">
        <v>8</v>
      </c>
      <c r="AD41" t="s">
        <v>31</v>
      </c>
      <c r="AE41">
        <v>11</v>
      </c>
      <c r="AG41">
        <v>8</v>
      </c>
      <c r="AH41" t="s">
        <v>31</v>
      </c>
      <c r="AI41">
        <v>4</v>
      </c>
    </row>
    <row r="42" spans="1:35" ht="12.75">
      <c r="A42" s="17"/>
      <c r="Y42">
        <v>6</v>
      </c>
      <c r="Z42" t="s">
        <v>31</v>
      </c>
      <c r="AA42">
        <v>7</v>
      </c>
      <c r="AC42">
        <v>6</v>
      </c>
      <c r="AD42" t="s">
        <v>31</v>
      </c>
      <c r="AE42">
        <v>9</v>
      </c>
      <c r="AG42">
        <v>7</v>
      </c>
      <c r="AH42" t="s">
        <v>31</v>
      </c>
      <c r="AI42">
        <v>5</v>
      </c>
    </row>
    <row r="43" spans="1:35" ht="12.75">
      <c r="A43" s="17"/>
      <c r="Y43">
        <v>5</v>
      </c>
      <c r="Z43" t="s">
        <v>31</v>
      </c>
      <c r="AA43">
        <v>8</v>
      </c>
      <c r="AC43">
        <v>4</v>
      </c>
      <c r="AD43" t="s">
        <v>31</v>
      </c>
      <c r="AE43">
        <v>7</v>
      </c>
      <c r="AG43">
        <v>1</v>
      </c>
      <c r="AH43" t="s">
        <v>31</v>
      </c>
      <c r="AI43">
        <v>6</v>
      </c>
    </row>
    <row r="44" spans="1:35" ht="12.75">
      <c r="A44" s="17"/>
      <c r="Y44">
        <v>4</v>
      </c>
      <c r="Z44" t="s">
        <v>31</v>
      </c>
      <c r="AA44">
        <v>9</v>
      </c>
      <c r="AC44">
        <v>2</v>
      </c>
      <c r="AD44" t="s">
        <v>31</v>
      </c>
      <c r="AE44">
        <v>5</v>
      </c>
      <c r="AG44">
        <v>10</v>
      </c>
      <c r="AH44" t="s">
        <v>31</v>
      </c>
      <c r="AI44">
        <v>11</v>
      </c>
    </row>
    <row r="45" spans="1:35" ht="12.75">
      <c r="A45" s="17"/>
      <c r="Y45">
        <v>3</v>
      </c>
      <c r="Z45" t="s">
        <v>31</v>
      </c>
      <c r="AA45">
        <v>10</v>
      </c>
      <c r="AC45">
        <v>1</v>
      </c>
      <c r="AD45" t="s">
        <v>31</v>
      </c>
      <c r="AE45">
        <v>3</v>
      </c>
      <c r="AG45">
        <v>9</v>
      </c>
      <c r="AH45" t="s">
        <v>31</v>
      </c>
      <c r="AI45">
        <v>12</v>
      </c>
    </row>
    <row r="46" spans="1:35" ht="12.75">
      <c r="A46" s="17"/>
      <c r="Y46">
        <v>1</v>
      </c>
      <c r="Z46" t="s">
        <v>31</v>
      </c>
      <c r="AA46">
        <v>2</v>
      </c>
      <c r="AC46">
        <v>10</v>
      </c>
      <c r="AD46" t="s">
        <v>31</v>
      </c>
      <c r="AE46">
        <v>11</v>
      </c>
      <c r="AG46">
        <v>8</v>
      </c>
      <c r="AH46" t="s">
        <v>31</v>
      </c>
      <c r="AI46">
        <v>2</v>
      </c>
    </row>
    <row r="47" spans="1:35" ht="12.75">
      <c r="A47" s="17"/>
      <c r="AC47">
        <v>8</v>
      </c>
      <c r="AD47" t="s">
        <v>31</v>
      </c>
      <c r="AE47">
        <v>9</v>
      </c>
      <c r="AG47">
        <v>7</v>
      </c>
      <c r="AH47" t="s">
        <v>31</v>
      </c>
      <c r="AI47">
        <v>3</v>
      </c>
    </row>
    <row r="48" spans="1:35" ht="12.75">
      <c r="A48" s="17"/>
      <c r="AC48">
        <v>6</v>
      </c>
      <c r="AD48" t="s">
        <v>31</v>
      </c>
      <c r="AE48">
        <v>7</v>
      </c>
      <c r="AG48">
        <v>6</v>
      </c>
      <c r="AH48" t="s">
        <v>31</v>
      </c>
      <c r="AI48">
        <v>4</v>
      </c>
    </row>
    <row r="49" spans="1:35" ht="12.75">
      <c r="A49" s="17"/>
      <c r="AC49">
        <v>4</v>
      </c>
      <c r="AD49" t="s">
        <v>31</v>
      </c>
      <c r="AE49">
        <v>5</v>
      </c>
      <c r="AG49">
        <v>1</v>
      </c>
      <c r="AH49" t="s">
        <v>31</v>
      </c>
      <c r="AI49">
        <v>5</v>
      </c>
    </row>
    <row r="50" spans="1:35" ht="12.75">
      <c r="A50" s="17"/>
      <c r="AC50">
        <v>2</v>
      </c>
      <c r="AD50" t="s">
        <v>31</v>
      </c>
      <c r="AE50">
        <v>3</v>
      </c>
      <c r="AG50">
        <v>9</v>
      </c>
      <c r="AH50" t="s">
        <v>31</v>
      </c>
      <c r="AI50">
        <v>10</v>
      </c>
    </row>
    <row r="51" spans="29:35" ht="12.75">
      <c r="AC51">
        <v>11</v>
      </c>
      <c r="AD51" t="s">
        <v>31</v>
      </c>
      <c r="AE51">
        <v>1</v>
      </c>
      <c r="AG51">
        <v>8</v>
      </c>
      <c r="AH51" t="s">
        <v>31</v>
      </c>
      <c r="AI51">
        <v>11</v>
      </c>
    </row>
    <row r="52" spans="29:35" ht="12.75">
      <c r="AC52">
        <v>9</v>
      </c>
      <c r="AD52" t="s">
        <v>31</v>
      </c>
      <c r="AE52">
        <v>10</v>
      </c>
      <c r="AG52">
        <v>7</v>
      </c>
      <c r="AH52" t="s">
        <v>31</v>
      </c>
      <c r="AI52">
        <v>12</v>
      </c>
    </row>
    <row r="53" spans="29:35" ht="12.75">
      <c r="AC53">
        <v>7</v>
      </c>
      <c r="AD53" t="s">
        <v>31</v>
      </c>
      <c r="AE53">
        <v>8</v>
      </c>
      <c r="AG53">
        <v>6</v>
      </c>
      <c r="AH53" t="s">
        <v>31</v>
      </c>
      <c r="AI53">
        <v>2</v>
      </c>
    </row>
    <row r="54" spans="29:35" ht="12.75">
      <c r="AC54">
        <v>5</v>
      </c>
      <c r="AD54" t="s">
        <v>31</v>
      </c>
      <c r="AE54">
        <v>6</v>
      </c>
      <c r="AG54">
        <v>5</v>
      </c>
      <c r="AH54" t="s">
        <v>31</v>
      </c>
      <c r="AI54">
        <v>3</v>
      </c>
    </row>
    <row r="55" spans="29:35" ht="12.75">
      <c r="AC55">
        <v>3</v>
      </c>
      <c r="AD55" t="s">
        <v>31</v>
      </c>
      <c r="AE55">
        <v>4</v>
      </c>
      <c r="AG55">
        <v>1</v>
      </c>
      <c r="AH55" t="s">
        <v>31</v>
      </c>
      <c r="AI55">
        <v>4</v>
      </c>
    </row>
    <row r="56" spans="29:35" ht="12.75">
      <c r="AC56">
        <v>1</v>
      </c>
      <c r="AD56" t="s">
        <v>31</v>
      </c>
      <c r="AE56">
        <v>2</v>
      </c>
      <c r="AG56">
        <v>8</v>
      </c>
      <c r="AH56" t="s">
        <v>31</v>
      </c>
      <c r="AI56">
        <v>9</v>
      </c>
    </row>
    <row r="57" spans="33:35" ht="12.75">
      <c r="AG57">
        <v>7</v>
      </c>
      <c r="AH57" t="s">
        <v>31</v>
      </c>
      <c r="AI57">
        <v>10</v>
      </c>
    </row>
    <row r="58" spans="33:35" ht="12.75">
      <c r="AG58">
        <v>6</v>
      </c>
      <c r="AH58" t="s">
        <v>31</v>
      </c>
      <c r="AI58">
        <v>11</v>
      </c>
    </row>
    <row r="59" spans="33:35" ht="12.75">
      <c r="AG59">
        <v>5</v>
      </c>
      <c r="AH59" t="s">
        <v>31</v>
      </c>
      <c r="AI59">
        <v>12</v>
      </c>
    </row>
    <row r="60" spans="33:35" ht="12.75">
      <c r="AG60">
        <v>4</v>
      </c>
      <c r="AH60" t="s">
        <v>31</v>
      </c>
      <c r="AI60">
        <v>2</v>
      </c>
    </row>
    <row r="61" spans="33:35" ht="12.75">
      <c r="AG61">
        <v>1</v>
      </c>
      <c r="AH61" t="s">
        <v>31</v>
      </c>
      <c r="AI61">
        <v>3</v>
      </c>
    </row>
    <row r="62" spans="33:35" ht="12.75">
      <c r="AG62">
        <v>7</v>
      </c>
      <c r="AH62" t="s">
        <v>31</v>
      </c>
      <c r="AI62">
        <v>8</v>
      </c>
    </row>
    <row r="63" spans="33:35" ht="12.75">
      <c r="AG63">
        <v>6</v>
      </c>
      <c r="AH63" t="s">
        <v>31</v>
      </c>
      <c r="AI63">
        <v>9</v>
      </c>
    </row>
    <row r="64" spans="33:35" ht="12.75">
      <c r="AG64">
        <v>5</v>
      </c>
      <c r="AH64" t="s">
        <v>31</v>
      </c>
      <c r="AI64">
        <v>10</v>
      </c>
    </row>
    <row r="65" spans="33:35" ht="12.75">
      <c r="AG65">
        <v>4</v>
      </c>
      <c r="AH65" t="s">
        <v>31</v>
      </c>
      <c r="AI65">
        <v>11</v>
      </c>
    </row>
    <row r="66" spans="33:35" ht="12.75">
      <c r="AG66">
        <v>3</v>
      </c>
      <c r="AH66" t="s">
        <v>31</v>
      </c>
      <c r="AI66">
        <v>12</v>
      </c>
    </row>
    <row r="67" spans="33:35" ht="12.75">
      <c r="AG67">
        <v>1</v>
      </c>
      <c r="AH67" t="s">
        <v>31</v>
      </c>
      <c r="AI67">
        <v>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B8" sqref="B8:G8"/>
    </sheetView>
  </sheetViews>
  <sheetFormatPr defaultColWidth="9.00390625" defaultRowHeight="13.5"/>
  <cols>
    <col min="1" max="1" width="10.75390625" style="31" bestFit="1" customWidth="1"/>
    <col min="2" max="2" width="8.75390625" style="31" customWidth="1"/>
    <col min="3" max="3" width="4.75390625" style="31" bestFit="1" customWidth="1"/>
    <col min="4" max="4" width="6.00390625" style="31" customWidth="1"/>
    <col min="5" max="5" width="5.25390625" style="31" customWidth="1"/>
    <col min="6" max="6" width="6.00390625" style="31" customWidth="1"/>
    <col min="7" max="7" width="5.25390625" style="31" customWidth="1"/>
    <col min="8" max="16384" width="9.00390625" style="31" customWidth="1"/>
  </cols>
  <sheetData>
    <row r="2" spans="1:7" ht="21">
      <c r="A2" s="26" t="s">
        <v>22</v>
      </c>
      <c r="B2" s="27">
        <v>2015</v>
      </c>
      <c r="C2" s="28" t="s">
        <v>9</v>
      </c>
      <c r="D2" s="29">
        <v>1</v>
      </c>
      <c r="E2" s="28" t="s">
        <v>10</v>
      </c>
      <c r="F2" s="29">
        <v>11</v>
      </c>
      <c r="G2" s="30" t="s">
        <v>25</v>
      </c>
    </row>
    <row r="4" spans="1:7" ht="21">
      <c r="A4" s="26" t="s">
        <v>23</v>
      </c>
      <c r="B4" s="56" t="s">
        <v>35</v>
      </c>
      <c r="C4" s="57"/>
      <c r="D4" s="57"/>
      <c r="E4" s="57"/>
      <c r="F4" s="57"/>
      <c r="G4" s="58"/>
    </row>
    <row r="6" spans="1:7" ht="21">
      <c r="A6" s="26" t="s">
        <v>27</v>
      </c>
      <c r="B6" s="27">
        <v>120</v>
      </c>
      <c r="C6" s="28" t="s">
        <v>24</v>
      </c>
      <c r="D6" s="28" t="s">
        <v>28</v>
      </c>
      <c r="E6" s="28"/>
      <c r="F6" s="28"/>
      <c r="G6" s="30"/>
    </row>
    <row r="8" spans="1:7" ht="21">
      <c r="A8" s="26" t="s">
        <v>26</v>
      </c>
      <c r="B8" s="56" t="s">
        <v>36</v>
      </c>
      <c r="C8" s="57"/>
      <c r="D8" s="57"/>
      <c r="E8" s="57"/>
      <c r="F8" s="57"/>
      <c r="G8" s="58"/>
    </row>
  </sheetData>
  <sheetProtection/>
  <mergeCells count="2">
    <mergeCell ref="B4:G4"/>
    <mergeCell ref="B8:G8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55"/>
  <sheetViews>
    <sheetView zoomScale="65" zoomScaleNormal="65" zoomScalePageLayoutView="0" workbookViewId="0" topLeftCell="A7">
      <selection activeCell="AK25" sqref="AK25:AK26"/>
    </sheetView>
  </sheetViews>
  <sheetFormatPr defaultColWidth="9.00390625" defaultRowHeight="13.5"/>
  <cols>
    <col min="1" max="1" width="5.875" style="0" customWidth="1"/>
    <col min="2" max="2" width="3.625" style="0" customWidth="1"/>
    <col min="3" max="3" width="15.625" style="1" customWidth="1"/>
    <col min="4" max="4" width="3.75390625" style="0" customWidth="1"/>
    <col min="5" max="5" width="5.75390625" style="0" customWidth="1"/>
    <col min="6" max="6" width="3.75390625" style="0" customWidth="1"/>
    <col min="7" max="7" width="5.75390625" style="0" customWidth="1"/>
    <col min="8" max="8" width="3.75390625" style="0" customWidth="1"/>
    <col min="9" max="9" width="5.75390625" style="0" customWidth="1"/>
    <col min="10" max="10" width="3.75390625" style="0" customWidth="1"/>
    <col min="11" max="11" width="5.75390625" style="0" customWidth="1"/>
    <col min="12" max="12" width="3.75390625" style="0" customWidth="1"/>
    <col min="13" max="13" width="5.75390625" style="0" customWidth="1"/>
    <col min="14" max="14" width="3.75390625" style="0" customWidth="1"/>
    <col min="15" max="15" width="5.75390625" style="0" customWidth="1"/>
    <col min="16" max="16" width="3.75390625" style="0" customWidth="1"/>
    <col min="17" max="17" width="5.75390625" style="0" customWidth="1"/>
    <col min="18" max="18" width="3.75390625" style="0" customWidth="1"/>
    <col min="19" max="19" width="5.75390625" style="0" customWidth="1"/>
    <col min="20" max="20" width="3.75390625" style="0" customWidth="1"/>
    <col min="21" max="21" width="5.75390625" style="0" customWidth="1"/>
    <col min="22" max="22" width="3.75390625" style="0" customWidth="1"/>
    <col min="23" max="23" width="5.75390625" style="0" customWidth="1"/>
    <col min="24" max="24" width="3.75390625" style="0" customWidth="1"/>
    <col min="25" max="25" width="5.75390625" style="0" customWidth="1"/>
    <col min="26" max="26" width="3.75390625" style="0" customWidth="1"/>
    <col min="27" max="27" width="5.75390625" style="0" customWidth="1"/>
    <col min="28" max="28" width="3.75390625" style="0" customWidth="1"/>
    <col min="29" max="29" width="5.75390625" style="0" customWidth="1"/>
    <col min="30" max="30" width="3.75390625" style="0" customWidth="1"/>
    <col min="31" max="31" width="5.75390625" style="0" customWidth="1"/>
    <col min="32" max="33" width="5.625" style="0" customWidth="1"/>
    <col min="34" max="35" width="8.625" style="0" customWidth="1"/>
    <col min="36" max="36" width="19.125" style="0" hidden="1" customWidth="1"/>
    <col min="37" max="37" width="5.375" style="0" customWidth="1"/>
    <col min="38" max="38" width="7.25390625" style="0" hidden="1" customWidth="1"/>
    <col min="39" max="40" width="5.125" style="0" customWidth="1"/>
  </cols>
  <sheetData>
    <row r="2" spans="4:15" ht="14.25">
      <c r="D2" s="19" t="s">
        <v>19</v>
      </c>
      <c r="E2" s="19"/>
      <c r="F2" s="22" t="s">
        <v>15</v>
      </c>
      <c r="G2" s="23">
        <v>120</v>
      </c>
      <c r="H2" s="20"/>
      <c r="I2" s="20"/>
      <c r="J2" s="22" t="s">
        <v>20</v>
      </c>
      <c r="K2" s="23">
        <v>120</v>
      </c>
      <c r="L2" s="20"/>
      <c r="M2" s="20"/>
      <c r="N2" s="22"/>
      <c r="O2" s="23">
        <v>115</v>
      </c>
    </row>
    <row r="3" spans="4:15" ht="27" customHeight="1">
      <c r="D3" s="21"/>
      <c r="E3" s="21"/>
      <c r="F3" s="77" t="s">
        <v>0</v>
      </c>
      <c r="G3" s="78"/>
      <c r="H3" s="20"/>
      <c r="I3" s="20"/>
      <c r="J3" s="77" t="s">
        <v>34</v>
      </c>
      <c r="K3" s="78"/>
      <c r="L3" s="20"/>
      <c r="M3" s="20"/>
      <c r="N3" s="77" t="s">
        <v>0</v>
      </c>
      <c r="O3" s="78"/>
    </row>
    <row r="4" spans="4:5" ht="12.75">
      <c r="D4" s="18"/>
      <c r="E4" s="18"/>
    </row>
    <row r="7" spans="3:15" s="3" customFormat="1" ht="23.25">
      <c r="C7" s="32">
        <f>'概要設定'!B2</f>
        <v>2015</v>
      </c>
      <c r="D7" s="33" t="s">
        <v>9</v>
      </c>
      <c r="E7" s="33"/>
      <c r="F7" s="33"/>
      <c r="G7" s="33">
        <f>'概要設定'!D2</f>
        <v>1</v>
      </c>
      <c r="H7" s="33" t="s">
        <v>10</v>
      </c>
      <c r="I7" s="33"/>
      <c r="J7" s="24" t="s">
        <v>11</v>
      </c>
      <c r="K7" s="24"/>
      <c r="L7" s="24"/>
      <c r="M7" s="24"/>
      <c r="N7" s="24" t="str">
        <f>'概要設定'!B4</f>
        <v>京阪神和奈滋対抗戦</v>
      </c>
      <c r="O7" s="24"/>
    </row>
    <row r="8" spans="3:37" s="3" customFormat="1" ht="23.25">
      <c r="C8" s="5"/>
      <c r="D8" s="5"/>
      <c r="E8" s="5"/>
      <c r="F8" s="16">
        <f>COUNTA(C11:C34)</f>
        <v>8</v>
      </c>
      <c r="G8" s="16" t="s">
        <v>3</v>
      </c>
      <c r="H8" s="24"/>
      <c r="I8" s="34">
        <f>'概要設定'!B6</f>
        <v>120</v>
      </c>
      <c r="J8" s="5" t="s">
        <v>7</v>
      </c>
      <c r="M8" s="5"/>
      <c r="N8" s="5"/>
      <c r="O8" s="5"/>
      <c r="R8" s="15" t="s">
        <v>14</v>
      </c>
      <c r="T8" s="79" t="str">
        <f>C7&amp;"/"&amp;G7&amp;"/"&amp;'概要設定'!F2</f>
        <v>2015/1/11</v>
      </c>
      <c r="U8" s="80"/>
      <c r="V8" s="80"/>
      <c r="W8" s="80"/>
      <c r="X8" s="24"/>
      <c r="Y8" s="24"/>
      <c r="Z8" s="24"/>
      <c r="AA8" s="24"/>
      <c r="AB8" s="24"/>
      <c r="AC8" s="24"/>
      <c r="AD8" s="24"/>
      <c r="AE8" s="24"/>
      <c r="AF8" s="35" t="s">
        <v>6</v>
      </c>
      <c r="AG8" s="36" t="str">
        <f>'概要設定'!B8</f>
        <v>トップガン</v>
      </c>
      <c r="AH8" s="4"/>
      <c r="AI8" s="4"/>
      <c r="AJ8" s="4"/>
      <c r="AK8" s="4"/>
    </row>
    <row r="9" spans="1:2" s="5" customFormat="1" ht="14.25">
      <c r="A9" s="37" t="s">
        <v>29</v>
      </c>
      <c r="B9" s="38"/>
    </row>
    <row r="10" spans="1:38" ht="18.75" customHeight="1">
      <c r="A10" s="25" t="s">
        <v>30</v>
      </c>
      <c r="B10" s="38"/>
      <c r="C10" s="9"/>
      <c r="D10" s="10" t="str">
        <f>IF(C11="","",C11)</f>
        <v>林</v>
      </c>
      <c r="E10" s="11"/>
      <c r="F10" s="10" t="str">
        <f>IF(C13="","",C13)</f>
        <v>近藤</v>
      </c>
      <c r="G10" s="11"/>
      <c r="H10" s="10" t="str">
        <f>IF(C15="","",C15)</f>
        <v>金澤</v>
      </c>
      <c r="I10" s="11"/>
      <c r="J10" s="10" t="str">
        <f>IF(C17="","",C17)</f>
        <v>長谷川</v>
      </c>
      <c r="K10" s="11"/>
      <c r="L10" s="10" t="str">
        <f>IF(C19="","",C19)</f>
        <v>宮野</v>
      </c>
      <c r="M10" s="11"/>
      <c r="N10" s="10" t="str">
        <f>IF(C21="","",C21)</f>
        <v>山田</v>
      </c>
      <c r="O10" s="11"/>
      <c r="P10" s="10" t="str">
        <f>IF(C23="","",C23)</f>
        <v>水田</v>
      </c>
      <c r="Q10" s="11"/>
      <c r="R10" s="10" t="str">
        <f>IF(C25="","",C25)</f>
        <v>戸根</v>
      </c>
      <c r="S10" s="11"/>
      <c r="T10" s="10">
        <f>IF(C27="","",C27)</f>
      </c>
      <c r="U10" s="11"/>
      <c r="V10" s="10">
        <f>IF(C29="","",C29)</f>
      </c>
      <c r="W10" s="11"/>
      <c r="X10" s="10">
        <f>IF(C31="","",C31)</f>
      </c>
      <c r="Y10" s="11"/>
      <c r="Z10" s="10">
        <f>IF(C33="","",C33)</f>
      </c>
      <c r="AA10" s="11"/>
      <c r="AB10" s="10">
        <f>IF(E33="","",E33)</f>
      </c>
      <c r="AC10" s="11"/>
      <c r="AD10" s="10">
        <f>IF(G33="","",G33)</f>
      </c>
      <c r="AE10" s="11"/>
      <c r="AF10" s="6" t="s">
        <v>0</v>
      </c>
      <c r="AG10" s="7" t="s">
        <v>1</v>
      </c>
      <c r="AH10" s="14" t="s">
        <v>2</v>
      </c>
      <c r="AI10" s="7" t="s">
        <v>4</v>
      </c>
      <c r="AJ10" s="7" t="s">
        <v>8</v>
      </c>
      <c r="AK10" s="7" t="s">
        <v>5</v>
      </c>
      <c r="AL10" s="7" t="s">
        <v>33</v>
      </c>
    </row>
    <row r="11" spans="1:38" s="2" customFormat="1" ht="11.25" customHeight="1">
      <c r="A11" s="72"/>
      <c r="B11" s="73"/>
      <c r="C11" s="74" t="s">
        <v>37</v>
      </c>
      <c r="D11" s="44"/>
      <c r="E11" s="45"/>
      <c r="F11" s="39"/>
      <c r="G11" s="13"/>
      <c r="H11" s="39"/>
      <c r="I11" s="13"/>
      <c r="J11" s="39"/>
      <c r="K11" s="13"/>
      <c r="L11" s="39"/>
      <c r="M11" s="13"/>
      <c r="N11" s="39"/>
      <c r="O11" s="13"/>
      <c r="P11" s="39"/>
      <c r="Q11" s="13"/>
      <c r="R11" s="39"/>
      <c r="S11" s="13"/>
      <c r="T11" s="39"/>
      <c r="U11" s="13"/>
      <c r="V11" s="39"/>
      <c r="W11" s="13"/>
      <c r="X11" s="39"/>
      <c r="Y11" s="13"/>
      <c r="Z11" s="39"/>
      <c r="AA11" s="13"/>
      <c r="AB11" s="39"/>
      <c r="AC11" s="13"/>
      <c r="AD11" s="39"/>
      <c r="AE11" s="13"/>
      <c r="AF11" s="65">
        <f>IF(C11="","",COUNTIF(D12:AA12,AF$10))</f>
        <v>5</v>
      </c>
      <c r="AG11" s="67">
        <f>IF(C11="","",COUNTIF(D12:AA12,"&gt;=0"))</f>
        <v>2</v>
      </c>
      <c r="AH11" s="67">
        <f>SUM(F12:AE12)+('概要設定'!B6)*AF11</f>
        <v>730</v>
      </c>
      <c r="AI11" s="63">
        <f>SUM(D14,D16,D18,D20,D22,D24,D26,D28,D30,D32,D34,D36,D38,)</f>
        <v>327</v>
      </c>
      <c r="AJ11" s="63">
        <f>IF(C11="","",AF11*100000000+AH11*10000-AI11)</f>
        <v>507299673</v>
      </c>
      <c r="AK11" s="67">
        <f>IF(C11="","",RANK(AJ$11:AJ$34,AJ$11:AJ$34))</f>
        <v>3</v>
      </c>
      <c r="AL11" s="63">
        <f>MAX(D11:AA11)</f>
        <v>0</v>
      </c>
    </row>
    <row r="12" spans="1:38" s="3" customFormat="1" ht="24" customHeight="1">
      <c r="A12" s="72"/>
      <c r="B12" s="73"/>
      <c r="C12" s="81"/>
      <c r="D12" s="61"/>
      <c r="E12" s="62"/>
      <c r="F12" s="70" t="s">
        <v>93</v>
      </c>
      <c r="G12" s="71"/>
      <c r="H12" s="70" t="s">
        <v>34</v>
      </c>
      <c r="I12" s="71"/>
      <c r="J12" s="70" t="s">
        <v>34</v>
      </c>
      <c r="K12" s="71"/>
      <c r="L12" s="70" t="s">
        <v>34</v>
      </c>
      <c r="M12" s="71"/>
      <c r="N12" s="70">
        <v>35</v>
      </c>
      <c r="O12" s="71"/>
      <c r="P12" s="70">
        <v>95</v>
      </c>
      <c r="Q12" s="71"/>
      <c r="R12" s="70" t="s">
        <v>93</v>
      </c>
      <c r="S12" s="71"/>
      <c r="T12" s="70"/>
      <c r="U12" s="71"/>
      <c r="V12" s="70"/>
      <c r="W12" s="71"/>
      <c r="X12" s="70"/>
      <c r="Y12" s="71"/>
      <c r="Z12" s="70"/>
      <c r="AA12" s="71"/>
      <c r="AB12" s="70"/>
      <c r="AC12" s="71"/>
      <c r="AD12" s="70"/>
      <c r="AE12" s="71"/>
      <c r="AF12" s="66"/>
      <c r="AG12" s="68"/>
      <c r="AH12" s="68"/>
      <c r="AI12" s="64"/>
      <c r="AJ12" s="76"/>
      <c r="AK12" s="69"/>
      <c r="AL12" s="64"/>
    </row>
    <row r="13" spans="1:38" s="2" customFormat="1" ht="11.25" customHeight="1">
      <c r="A13" s="72"/>
      <c r="B13" s="73"/>
      <c r="C13" s="74" t="s">
        <v>38</v>
      </c>
      <c r="D13" s="40"/>
      <c r="E13" s="41"/>
      <c r="F13" s="44"/>
      <c r="G13" s="45"/>
      <c r="H13" s="39"/>
      <c r="I13" s="13"/>
      <c r="J13" s="39"/>
      <c r="K13" s="13"/>
      <c r="L13" s="39"/>
      <c r="M13" s="13"/>
      <c r="N13" s="39"/>
      <c r="O13" s="13"/>
      <c r="P13" s="39"/>
      <c r="Q13" s="13"/>
      <c r="R13" s="39"/>
      <c r="S13" s="13"/>
      <c r="T13" s="39"/>
      <c r="U13" s="13"/>
      <c r="V13" s="39"/>
      <c r="W13" s="13"/>
      <c r="X13" s="39"/>
      <c r="Y13" s="13"/>
      <c r="Z13" s="39"/>
      <c r="AA13" s="13"/>
      <c r="AB13" s="39"/>
      <c r="AC13" s="13"/>
      <c r="AD13" s="39"/>
      <c r="AE13" s="13"/>
      <c r="AF13" s="65">
        <f>IF(C13="","",COUNTIF(D14:AA14,AF$10))</f>
        <v>5</v>
      </c>
      <c r="AG13" s="67">
        <f>IF(C13="","",COUNTIF(D14:AA14,"&gt;=0"))</f>
        <v>2</v>
      </c>
      <c r="AH13" s="67">
        <f>SUM(D14,H14:AE14)+('概要設定'!B6)*AF13</f>
        <v>743</v>
      </c>
      <c r="AI13" s="63">
        <f>SUM(F12,F16,F18,F20,F22,F24,F26,F28,F30,F32,F34,F36,F38,)</f>
        <v>269</v>
      </c>
      <c r="AJ13" s="63">
        <f>IF(C13="","",AF13*100000000+AH13*10000-AI13)</f>
        <v>507429731</v>
      </c>
      <c r="AK13" s="67">
        <f>IF(C13="","",RANK(AJ$11:AJ$34,AJ$11:AJ$34))</f>
        <v>2</v>
      </c>
      <c r="AL13" s="63">
        <f>MAX(D13:AA13)</f>
        <v>0</v>
      </c>
    </row>
    <row r="14" spans="1:38" s="3" customFormat="1" ht="24" customHeight="1">
      <c r="A14" s="72"/>
      <c r="B14" s="73"/>
      <c r="C14" s="81"/>
      <c r="D14" s="70">
        <v>97</v>
      </c>
      <c r="E14" s="71"/>
      <c r="F14" s="61"/>
      <c r="G14" s="62"/>
      <c r="H14" s="70" t="s">
        <v>34</v>
      </c>
      <c r="I14" s="71"/>
      <c r="J14" s="70" t="s">
        <v>93</v>
      </c>
      <c r="K14" s="71"/>
      <c r="L14" s="70" t="s">
        <v>34</v>
      </c>
      <c r="M14" s="71"/>
      <c r="N14" s="70" t="s">
        <v>34</v>
      </c>
      <c r="O14" s="71"/>
      <c r="P14" s="70" t="s">
        <v>93</v>
      </c>
      <c r="Q14" s="71"/>
      <c r="R14" s="70">
        <v>46</v>
      </c>
      <c r="S14" s="71"/>
      <c r="T14" s="70"/>
      <c r="U14" s="71"/>
      <c r="V14" s="70"/>
      <c r="W14" s="71"/>
      <c r="X14" s="70"/>
      <c r="Y14" s="71"/>
      <c r="Z14" s="70"/>
      <c r="AA14" s="71"/>
      <c r="AB14" s="70"/>
      <c r="AC14" s="71"/>
      <c r="AD14" s="70"/>
      <c r="AE14" s="71"/>
      <c r="AF14" s="66"/>
      <c r="AG14" s="68"/>
      <c r="AH14" s="68"/>
      <c r="AI14" s="64"/>
      <c r="AJ14" s="76"/>
      <c r="AK14" s="69"/>
      <c r="AL14" s="64"/>
    </row>
    <row r="15" spans="1:38" s="2" customFormat="1" ht="11.25" customHeight="1">
      <c r="A15" s="72"/>
      <c r="B15" s="73"/>
      <c r="C15" s="74" t="s">
        <v>39</v>
      </c>
      <c r="D15" s="40"/>
      <c r="E15" s="41"/>
      <c r="F15" s="39"/>
      <c r="G15" s="13"/>
      <c r="H15" s="44"/>
      <c r="I15" s="45"/>
      <c r="J15" s="39"/>
      <c r="K15" s="13"/>
      <c r="L15" s="39"/>
      <c r="M15" s="13"/>
      <c r="N15" s="39"/>
      <c r="O15" s="13">
        <v>121</v>
      </c>
      <c r="P15" s="39"/>
      <c r="Q15" s="13"/>
      <c r="R15" s="39"/>
      <c r="S15" s="13"/>
      <c r="T15" s="39"/>
      <c r="U15" s="13"/>
      <c r="V15" s="39"/>
      <c r="W15" s="13"/>
      <c r="X15" s="39"/>
      <c r="Y15" s="13"/>
      <c r="Z15" s="39"/>
      <c r="AA15" s="13"/>
      <c r="AB15" s="39"/>
      <c r="AC15" s="13"/>
      <c r="AD15" s="39"/>
      <c r="AE15" s="13"/>
      <c r="AF15" s="65">
        <f>IF(C15="","",COUNTIF(D16:AA16,AF$10))</f>
        <v>5</v>
      </c>
      <c r="AG15" s="67">
        <f>IF(C15="","",COUNTIF(D16:AA16,"&gt;=0"))</f>
        <v>2</v>
      </c>
      <c r="AH15" s="67">
        <f>SUM(D16:G16,J16:AE16)+('概要設定'!B6)*AF15</f>
        <v>790</v>
      </c>
      <c r="AI15" s="63">
        <f>SUM(H12,H14,H18,H20,H22,H24,H26,H28,H30,H32,H34,H36,H38,)</f>
        <v>180</v>
      </c>
      <c r="AJ15" s="63">
        <f>IF(C15="","",AF15*100000000+AH15*10000-AI15)</f>
        <v>507899820</v>
      </c>
      <c r="AK15" s="67">
        <f>IF(C15="","",RANK(AJ$11:AJ$34,AJ$11:AJ$34))</f>
        <v>1</v>
      </c>
      <c r="AL15" s="63">
        <f>MAX(D15:AA15)</f>
        <v>121</v>
      </c>
    </row>
    <row r="16" spans="1:38" s="3" customFormat="1" ht="24" customHeight="1">
      <c r="A16" s="72"/>
      <c r="B16" s="73"/>
      <c r="C16" s="81"/>
      <c r="D16" s="70">
        <v>88</v>
      </c>
      <c r="E16" s="71"/>
      <c r="F16" s="70">
        <v>102</v>
      </c>
      <c r="G16" s="71"/>
      <c r="H16" s="61"/>
      <c r="I16" s="62"/>
      <c r="J16" s="70" t="s">
        <v>34</v>
      </c>
      <c r="K16" s="71"/>
      <c r="L16" s="70" t="s">
        <v>34</v>
      </c>
      <c r="M16" s="71"/>
      <c r="N16" s="70" t="s">
        <v>93</v>
      </c>
      <c r="O16" s="71"/>
      <c r="P16" s="70" t="s">
        <v>93</v>
      </c>
      <c r="Q16" s="71"/>
      <c r="R16" s="70" t="s">
        <v>93</v>
      </c>
      <c r="S16" s="71"/>
      <c r="T16" s="70"/>
      <c r="U16" s="71"/>
      <c r="V16" s="70"/>
      <c r="W16" s="71"/>
      <c r="X16" s="70"/>
      <c r="Y16" s="71"/>
      <c r="Z16" s="70"/>
      <c r="AA16" s="71"/>
      <c r="AB16" s="70"/>
      <c r="AC16" s="71"/>
      <c r="AD16" s="70"/>
      <c r="AE16" s="71"/>
      <c r="AF16" s="66"/>
      <c r="AG16" s="68"/>
      <c r="AH16" s="68"/>
      <c r="AI16" s="64"/>
      <c r="AJ16" s="76"/>
      <c r="AK16" s="69"/>
      <c r="AL16" s="64"/>
    </row>
    <row r="17" spans="1:38" s="2" customFormat="1" ht="11.25" customHeight="1">
      <c r="A17" s="72"/>
      <c r="B17" s="73"/>
      <c r="C17" s="74" t="s">
        <v>40</v>
      </c>
      <c r="D17" s="40"/>
      <c r="E17" s="41"/>
      <c r="F17" s="39"/>
      <c r="G17" s="13"/>
      <c r="H17" s="39"/>
      <c r="I17" s="13"/>
      <c r="J17" s="44"/>
      <c r="K17" s="45"/>
      <c r="L17" s="39"/>
      <c r="M17" s="13"/>
      <c r="N17" s="39"/>
      <c r="O17" s="13"/>
      <c r="P17" s="39"/>
      <c r="Q17" s="13"/>
      <c r="R17" s="39"/>
      <c r="S17" s="13"/>
      <c r="T17" s="39"/>
      <c r="U17" s="13"/>
      <c r="V17" s="39"/>
      <c r="W17" s="13"/>
      <c r="X17" s="39"/>
      <c r="Y17" s="13"/>
      <c r="Z17" s="39"/>
      <c r="AA17" s="13"/>
      <c r="AB17" s="39"/>
      <c r="AC17" s="13"/>
      <c r="AD17" s="39"/>
      <c r="AE17" s="13"/>
      <c r="AF17" s="65">
        <f>IF(C17="","",COUNTIF(D18:AA18,AF$10))</f>
        <v>2</v>
      </c>
      <c r="AG17" s="67">
        <f>IF(C17="","",COUNTIF(D18:AA18,"&gt;=0"))</f>
        <v>5</v>
      </c>
      <c r="AH17" s="67">
        <f>SUM(D18:I18,L18:AE18)+('概要設定'!B6)*AF17</f>
        <v>379</v>
      </c>
      <c r="AI17" s="63">
        <f>SUM(J12,J14,J16,J20,J22,J24,J26,J28,J30,J32,J34,J36,J38,)</f>
        <v>35</v>
      </c>
      <c r="AJ17" s="63">
        <f>IF(C17="","",AF17*100000000+AH17*10000-AI17)</f>
        <v>203789965</v>
      </c>
      <c r="AK17" s="67">
        <f>IF(C17="","",RANK(AJ$11:AJ$34,AJ$11:AJ$34))</f>
        <v>7</v>
      </c>
      <c r="AL17" s="63">
        <f>MAX(D17:AA17)</f>
        <v>0</v>
      </c>
    </row>
    <row r="18" spans="1:38" s="3" customFormat="1" ht="24" customHeight="1">
      <c r="A18" s="72"/>
      <c r="B18" s="73"/>
      <c r="C18" s="81"/>
      <c r="D18" s="70">
        <v>24</v>
      </c>
      <c r="E18" s="71"/>
      <c r="F18" s="70">
        <v>45</v>
      </c>
      <c r="G18" s="71"/>
      <c r="H18" s="70">
        <v>39</v>
      </c>
      <c r="I18" s="71"/>
      <c r="J18" s="61"/>
      <c r="K18" s="62"/>
      <c r="L18" s="70" t="s">
        <v>34</v>
      </c>
      <c r="M18" s="71"/>
      <c r="N18" s="70">
        <v>9</v>
      </c>
      <c r="O18" s="71"/>
      <c r="P18" s="70">
        <v>22</v>
      </c>
      <c r="Q18" s="71"/>
      <c r="R18" s="70" t="s">
        <v>34</v>
      </c>
      <c r="S18" s="71"/>
      <c r="T18" s="70"/>
      <c r="U18" s="71"/>
      <c r="V18" s="70"/>
      <c r="W18" s="71"/>
      <c r="X18" s="70"/>
      <c r="Y18" s="71"/>
      <c r="Z18" s="70"/>
      <c r="AA18" s="71"/>
      <c r="AB18" s="70"/>
      <c r="AC18" s="71"/>
      <c r="AD18" s="70"/>
      <c r="AE18" s="71"/>
      <c r="AF18" s="66"/>
      <c r="AG18" s="68"/>
      <c r="AH18" s="68"/>
      <c r="AI18" s="64"/>
      <c r="AJ18" s="76"/>
      <c r="AK18" s="69"/>
      <c r="AL18" s="64"/>
    </row>
    <row r="19" spans="1:38" s="2" customFormat="1" ht="11.25" customHeight="1">
      <c r="A19" s="72"/>
      <c r="B19" s="73"/>
      <c r="C19" s="74" t="s">
        <v>41</v>
      </c>
      <c r="D19" s="40"/>
      <c r="E19" s="41"/>
      <c r="F19" s="39"/>
      <c r="G19" s="13"/>
      <c r="H19" s="39"/>
      <c r="I19" s="13"/>
      <c r="J19" s="39"/>
      <c r="K19" s="13"/>
      <c r="L19" s="44"/>
      <c r="M19" s="45"/>
      <c r="N19" s="39"/>
      <c r="O19" s="13"/>
      <c r="P19" s="39"/>
      <c r="Q19" s="13"/>
      <c r="R19" s="39"/>
      <c r="S19" s="13"/>
      <c r="T19" s="39"/>
      <c r="U19" s="13"/>
      <c r="V19" s="39"/>
      <c r="W19" s="13"/>
      <c r="X19" s="39"/>
      <c r="Y19" s="13"/>
      <c r="Z19" s="39"/>
      <c r="AA19" s="13"/>
      <c r="AB19" s="39"/>
      <c r="AC19" s="13"/>
      <c r="AD19" s="39"/>
      <c r="AE19" s="13"/>
      <c r="AF19" s="65">
        <f>IF(C19="","",COUNTIF(D20:AA20,AF$10))</f>
        <v>1</v>
      </c>
      <c r="AG19" s="67">
        <f>IF(C19="","",COUNTIF(D20:AA20,"&gt;=0"))</f>
        <v>6</v>
      </c>
      <c r="AH19" s="67">
        <f>SUM(D20:K20,N20:AE20)+('概要設定'!B6)*AF19</f>
        <v>323</v>
      </c>
      <c r="AI19" s="63">
        <f>SUM(L12,L14,L16,L18,L22,L24,L26,L28,L30,L32,L34,L36,L38,)</f>
        <v>119</v>
      </c>
      <c r="AJ19" s="63">
        <f>IF(C19="","",AF19*100000000+AH19*10000-AI19)</f>
        <v>103229881</v>
      </c>
      <c r="AK19" s="67">
        <f>IF(C19="","",RANK(AJ$11:AJ$34,AJ$11:AJ$34))</f>
        <v>8</v>
      </c>
      <c r="AL19" s="63">
        <f>MAX(D19:AA19)</f>
        <v>0</v>
      </c>
    </row>
    <row r="20" spans="1:38" s="3" customFormat="1" ht="24" customHeight="1">
      <c r="A20" s="72"/>
      <c r="B20" s="73"/>
      <c r="C20" s="75"/>
      <c r="D20" s="70">
        <v>21</v>
      </c>
      <c r="E20" s="71"/>
      <c r="F20" s="70">
        <v>6</v>
      </c>
      <c r="G20" s="71"/>
      <c r="H20" s="70">
        <v>31</v>
      </c>
      <c r="I20" s="71"/>
      <c r="J20" s="70">
        <v>35</v>
      </c>
      <c r="K20" s="71"/>
      <c r="L20" s="61"/>
      <c r="M20" s="62"/>
      <c r="N20" s="70">
        <v>33</v>
      </c>
      <c r="O20" s="71"/>
      <c r="P20" s="70" t="s">
        <v>34</v>
      </c>
      <c r="Q20" s="71"/>
      <c r="R20" s="70">
        <v>77</v>
      </c>
      <c r="S20" s="71"/>
      <c r="T20" s="70"/>
      <c r="U20" s="71"/>
      <c r="V20" s="70"/>
      <c r="W20" s="71"/>
      <c r="X20" s="70"/>
      <c r="Y20" s="71"/>
      <c r="Z20" s="70"/>
      <c r="AA20" s="71"/>
      <c r="AB20" s="70"/>
      <c r="AC20" s="71"/>
      <c r="AD20" s="70"/>
      <c r="AE20" s="71"/>
      <c r="AF20" s="66"/>
      <c r="AG20" s="68"/>
      <c r="AH20" s="68"/>
      <c r="AI20" s="64"/>
      <c r="AJ20" s="76"/>
      <c r="AK20" s="69"/>
      <c r="AL20" s="64"/>
    </row>
    <row r="21" spans="1:38" s="2" customFormat="1" ht="11.25" customHeight="1">
      <c r="A21" s="72"/>
      <c r="B21" s="73"/>
      <c r="C21" s="74" t="s">
        <v>42</v>
      </c>
      <c r="D21" s="40"/>
      <c r="E21" s="41"/>
      <c r="F21" s="39"/>
      <c r="G21" s="13"/>
      <c r="H21" s="39"/>
      <c r="I21" s="13"/>
      <c r="J21" s="39"/>
      <c r="K21" s="13"/>
      <c r="L21" s="39"/>
      <c r="M21" s="13"/>
      <c r="N21" s="44"/>
      <c r="O21" s="45"/>
      <c r="P21" s="39"/>
      <c r="Q21" s="13"/>
      <c r="R21" s="39"/>
      <c r="S21" s="13"/>
      <c r="T21" s="39"/>
      <c r="U21" s="13"/>
      <c r="V21" s="39"/>
      <c r="W21" s="13"/>
      <c r="X21" s="39"/>
      <c r="Y21" s="13"/>
      <c r="Z21" s="39"/>
      <c r="AA21" s="13"/>
      <c r="AB21" s="39"/>
      <c r="AC21" s="13"/>
      <c r="AD21" s="39"/>
      <c r="AE21" s="13"/>
      <c r="AF21" s="65">
        <f>IF(C21="","",COUNTIF(D22:AA22,AF$10))</f>
        <v>4</v>
      </c>
      <c r="AG21" s="67">
        <f>IF(C21="","",COUNTIF(D22:AA22,"&gt;=0"))</f>
        <v>3</v>
      </c>
      <c r="AH21" s="67">
        <f>SUM(D22:M22,P22:AE22)+('概要設定'!B6)*AF21</f>
        <v>599</v>
      </c>
      <c r="AI21" s="63">
        <f>SUM(N12,N14,N16,N18,N20,N24,N26,N28,N30,N32,N34,N36,N38,)</f>
        <v>92</v>
      </c>
      <c r="AJ21" s="63">
        <f>IF(C21="","",AF21*100000000+AH21*10000-AI21)</f>
        <v>405989908</v>
      </c>
      <c r="AK21" s="67">
        <f>IF(C21="","",RANK(AJ$11:AJ$34,AJ$11:AJ$34))</f>
        <v>5</v>
      </c>
      <c r="AL21" s="63">
        <f>MAX(D21:AA21)</f>
        <v>0</v>
      </c>
    </row>
    <row r="22" spans="1:38" s="3" customFormat="1" ht="24" customHeight="1">
      <c r="A22" s="72"/>
      <c r="B22" s="73"/>
      <c r="C22" s="75"/>
      <c r="D22" s="70" t="s">
        <v>34</v>
      </c>
      <c r="E22" s="71"/>
      <c r="F22" s="70">
        <v>35</v>
      </c>
      <c r="G22" s="71"/>
      <c r="H22" s="70">
        <v>6</v>
      </c>
      <c r="I22" s="71"/>
      <c r="J22" s="70" t="s">
        <v>34</v>
      </c>
      <c r="K22" s="71"/>
      <c r="L22" s="70" t="s">
        <v>93</v>
      </c>
      <c r="M22" s="71"/>
      <c r="N22" s="61"/>
      <c r="O22" s="62"/>
      <c r="P22" s="70" t="s">
        <v>34</v>
      </c>
      <c r="Q22" s="71"/>
      <c r="R22" s="70">
        <v>78</v>
      </c>
      <c r="S22" s="71"/>
      <c r="T22" s="70"/>
      <c r="U22" s="71"/>
      <c r="V22" s="59"/>
      <c r="W22" s="60"/>
      <c r="X22" s="70"/>
      <c r="Y22" s="71"/>
      <c r="Z22" s="70"/>
      <c r="AA22" s="71"/>
      <c r="AB22" s="70"/>
      <c r="AC22" s="71"/>
      <c r="AD22" s="70"/>
      <c r="AE22" s="71"/>
      <c r="AF22" s="66"/>
      <c r="AG22" s="68"/>
      <c r="AH22" s="68"/>
      <c r="AI22" s="64"/>
      <c r="AJ22" s="76"/>
      <c r="AK22" s="69"/>
      <c r="AL22" s="64"/>
    </row>
    <row r="23" spans="1:38" s="2" customFormat="1" ht="11.25" customHeight="1">
      <c r="A23" s="72"/>
      <c r="B23" s="73"/>
      <c r="C23" s="74" t="s">
        <v>43</v>
      </c>
      <c r="D23" s="40"/>
      <c r="E23" s="41"/>
      <c r="F23" s="39"/>
      <c r="G23" s="13"/>
      <c r="H23" s="39"/>
      <c r="I23" s="13"/>
      <c r="J23" s="39"/>
      <c r="K23" s="13"/>
      <c r="L23" s="39"/>
      <c r="M23" s="13"/>
      <c r="N23" s="39"/>
      <c r="O23" s="13"/>
      <c r="P23" s="44"/>
      <c r="Q23" s="45"/>
      <c r="R23" s="39"/>
      <c r="S23" s="13"/>
      <c r="T23" s="39"/>
      <c r="U23" s="13"/>
      <c r="V23" s="39"/>
      <c r="W23" s="13"/>
      <c r="X23" s="39"/>
      <c r="Y23" s="13"/>
      <c r="Z23" s="39"/>
      <c r="AA23" s="13"/>
      <c r="AB23" s="39"/>
      <c r="AC23" s="13"/>
      <c r="AD23" s="39"/>
      <c r="AE23" s="13"/>
      <c r="AF23" s="65">
        <f>IF(C23="","",COUNTIF(D24:AA24,AF$10))</f>
        <v>2</v>
      </c>
      <c r="AG23" s="67">
        <f>IF(C23="","",COUNTIF(D24:AA24,"&gt;=0"))</f>
        <v>5</v>
      </c>
      <c r="AH23" s="67">
        <f>SUM(D24:O24,R24:AE24)+('概要設定'!B6)*AF23</f>
        <v>497</v>
      </c>
      <c r="AI23" s="63">
        <f>SUM(P12,P14,P16,P18,P20,P22,P26,P28,P30,P32,P34,P36,P38,)</f>
        <v>117</v>
      </c>
      <c r="AJ23" s="63">
        <f>IF(C23="","",AF23*100000000+AH23*10000-AI23)</f>
        <v>204969883</v>
      </c>
      <c r="AK23" s="67">
        <f>IF(C23="","",RANK(AJ$11:AJ$34,AJ$11:AJ$34))</f>
        <v>6</v>
      </c>
      <c r="AL23" s="63">
        <f>MAX(D23:AA23)</f>
        <v>0</v>
      </c>
    </row>
    <row r="24" spans="1:38" s="3" customFormat="1" ht="24" customHeight="1">
      <c r="A24" s="72"/>
      <c r="B24" s="73"/>
      <c r="C24" s="75"/>
      <c r="D24" s="70" t="s">
        <v>34</v>
      </c>
      <c r="E24" s="71"/>
      <c r="F24" s="70">
        <v>81</v>
      </c>
      <c r="G24" s="71"/>
      <c r="H24" s="70">
        <v>34</v>
      </c>
      <c r="I24" s="71"/>
      <c r="J24" s="70" t="s">
        <v>34</v>
      </c>
      <c r="K24" s="71"/>
      <c r="L24" s="70">
        <v>119</v>
      </c>
      <c r="M24" s="71"/>
      <c r="N24" s="70">
        <v>15</v>
      </c>
      <c r="O24" s="71"/>
      <c r="P24" s="61"/>
      <c r="Q24" s="62"/>
      <c r="R24" s="70">
        <v>8</v>
      </c>
      <c r="S24" s="71"/>
      <c r="T24" s="59"/>
      <c r="U24" s="60"/>
      <c r="V24" s="70"/>
      <c r="W24" s="71"/>
      <c r="X24" s="70"/>
      <c r="Y24" s="71"/>
      <c r="Z24" s="70"/>
      <c r="AA24" s="71"/>
      <c r="AB24" s="70"/>
      <c r="AC24" s="71"/>
      <c r="AD24" s="70"/>
      <c r="AE24" s="71"/>
      <c r="AF24" s="66"/>
      <c r="AG24" s="68"/>
      <c r="AH24" s="68"/>
      <c r="AI24" s="64"/>
      <c r="AJ24" s="76"/>
      <c r="AK24" s="69"/>
      <c r="AL24" s="64"/>
    </row>
    <row r="25" spans="1:38" s="2" customFormat="1" ht="11.25" customHeight="1">
      <c r="A25" s="72"/>
      <c r="B25" s="73"/>
      <c r="C25" s="74" t="s">
        <v>44</v>
      </c>
      <c r="D25" s="40"/>
      <c r="E25" s="41"/>
      <c r="F25" s="39"/>
      <c r="G25" s="13"/>
      <c r="H25" s="39"/>
      <c r="I25" s="13"/>
      <c r="J25" s="39"/>
      <c r="K25" s="13"/>
      <c r="L25" s="39"/>
      <c r="M25" s="13"/>
      <c r="N25" s="39"/>
      <c r="O25" s="13"/>
      <c r="P25" s="39"/>
      <c r="Q25" s="13"/>
      <c r="R25" s="44"/>
      <c r="S25" s="45"/>
      <c r="T25" s="39"/>
      <c r="U25" s="13"/>
      <c r="V25" s="39"/>
      <c r="W25" s="13"/>
      <c r="X25" s="39"/>
      <c r="Y25" s="13"/>
      <c r="Z25" s="39"/>
      <c r="AA25" s="13"/>
      <c r="AB25" s="39"/>
      <c r="AC25" s="13"/>
      <c r="AD25" s="39"/>
      <c r="AE25" s="13"/>
      <c r="AF25" s="65">
        <f>IF(C25="","",COUNTIF(D26:AA26,AF$10))</f>
        <v>4</v>
      </c>
      <c r="AG25" s="67">
        <f>IF(C25="","",COUNTIF(D26:AA26,"&gt;=0"))</f>
        <v>3</v>
      </c>
      <c r="AH25" s="67">
        <f>SUM(D26:Q26,T26:AE26)+('概要設定'!B6)*AF25</f>
        <v>647</v>
      </c>
      <c r="AI25" s="63">
        <f>SUM(R12,R14,R16,R18,R20,R22,R24,R28,R30,R32,R34,R36,R38,)</f>
        <v>209</v>
      </c>
      <c r="AJ25" s="63">
        <f>IF(C25="","",AF25*100000000+AH25*10000-AI25)</f>
        <v>406469791</v>
      </c>
      <c r="AK25" s="67">
        <f>IF(C25="","",RANK(AJ$11:AJ$34,AJ$11:AJ$34))</f>
        <v>4</v>
      </c>
      <c r="AL25" s="63">
        <f>MAX(D25:AA25)</f>
        <v>0</v>
      </c>
    </row>
    <row r="26" spans="1:38" s="3" customFormat="1" ht="24" customHeight="1">
      <c r="A26" s="72"/>
      <c r="B26" s="73"/>
      <c r="C26" s="75"/>
      <c r="D26" s="70">
        <v>97</v>
      </c>
      <c r="E26" s="71"/>
      <c r="F26" s="70" t="s">
        <v>34</v>
      </c>
      <c r="G26" s="71"/>
      <c r="H26" s="70">
        <v>70</v>
      </c>
      <c r="I26" s="71"/>
      <c r="J26" s="70">
        <v>0</v>
      </c>
      <c r="K26" s="71"/>
      <c r="L26" s="70" t="s">
        <v>93</v>
      </c>
      <c r="M26" s="71"/>
      <c r="N26" s="70" t="s">
        <v>34</v>
      </c>
      <c r="O26" s="71"/>
      <c r="P26" s="70" t="s">
        <v>34</v>
      </c>
      <c r="Q26" s="71"/>
      <c r="R26" s="61"/>
      <c r="S26" s="62"/>
      <c r="T26" s="70"/>
      <c r="U26" s="71"/>
      <c r="V26" s="70"/>
      <c r="W26" s="71"/>
      <c r="X26" s="70"/>
      <c r="Y26" s="71"/>
      <c r="Z26" s="70"/>
      <c r="AA26" s="71"/>
      <c r="AB26" s="70"/>
      <c r="AC26" s="71"/>
      <c r="AD26" s="70"/>
      <c r="AE26" s="71"/>
      <c r="AF26" s="66"/>
      <c r="AG26" s="68"/>
      <c r="AH26" s="68"/>
      <c r="AI26" s="64"/>
      <c r="AJ26" s="76"/>
      <c r="AK26" s="69"/>
      <c r="AL26" s="64"/>
    </row>
    <row r="27" spans="1:38" s="2" customFormat="1" ht="11.25" customHeight="1">
      <c r="A27" s="72"/>
      <c r="B27" s="73"/>
      <c r="C27" s="74"/>
      <c r="D27" s="40"/>
      <c r="E27" s="41"/>
      <c r="F27" s="39"/>
      <c r="G27" s="13"/>
      <c r="H27" s="39"/>
      <c r="I27" s="13"/>
      <c r="J27" s="39"/>
      <c r="K27" s="13"/>
      <c r="L27" s="39"/>
      <c r="M27" s="13"/>
      <c r="N27" s="39"/>
      <c r="O27" s="13"/>
      <c r="P27" s="39"/>
      <c r="Q27" s="13"/>
      <c r="R27" s="39"/>
      <c r="S27" s="13"/>
      <c r="T27" s="44"/>
      <c r="U27" s="45"/>
      <c r="V27" s="39"/>
      <c r="W27" s="13"/>
      <c r="X27" s="39"/>
      <c r="Y27" s="13"/>
      <c r="Z27" s="39"/>
      <c r="AA27" s="13"/>
      <c r="AB27" s="39"/>
      <c r="AC27" s="13"/>
      <c r="AD27" s="39"/>
      <c r="AE27" s="13"/>
      <c r="AF27" s="65">
        <f>IF(C27="","",COUNTIF(D28:AA28,AF$10))</f>
      </c>
      <c r="AG27" s="67">
        <f>IF(C27="","",COUNTIF(D28:AA28,"&gt;=0"))</f>
      </c>
      <c r="AH27" s="67" t="e">
        <f>SUM(D28:S28,V28:AE28)+('概要設定'!B6)*AF27</f>
        <v>#VALUE!</v>
      </c>
      <c r="AI27" s="63">
        <f>SUM(T12,T14,T16,T18,T20,T22,T24,T26,T30,T32,T34,T36,T38,)</f>
        <v>0</v>
      </c>
      <c r="AJ27" s="63">
        <f>IF(C27="","",AF27*100000000+AH27*10000-AI27)</f>
      </c>
      <c r="AK27" s="67">
        <f>IF(C27="","",RANK(AJ$11:AJ$34,AJ$11:AJ$34))</f>
      </c>
      <c r="AL27" s="63">
        <f>MAX(D27:AA27)</f>
        <v>0</v>
      </c>
    </row>
    <row r="28" spans="1:38" s="3" customFormat="1" ht="24" customHeight="1">
      <c r="A28" s="72"/>
      <c r="B28" s="73"/>
      <c r="C28" s="75"/>
      <c r="D28" s="70"/>
      <c r="E28" s="71"/>
      <c r="F28" s="70"/>
      <c r="G28" s="71"/>
      <c r="H28" s="70"/>
      <c r="I28" s="71"/>
      <c r="J28" s="70"/>
      <c r="K28" s="71"/>
      <c r="L28" s="70"/>
      <c r="M28" s="71"/>
      <c r="N28" s="70"/>
      <c r="O28" s="71"/>
      <c r="P28" s="59"/>
      <c r="Q28" s="60"/>
      <c r="R28" s="70"/>
      <c r="S28" s="71"/>
      <c r="T28" s="61"/>
      <c r="U28" s="62"/>
      <c r="V28" s="70"/>
      <c r="W28" s="71"/>
      <c r="X28" s="70"/>
      <c r="Y28" s="71"/>
      <c r="Z28" s="70"/>
      <c r="AA28" s="71"/>
      <c r="AB28" s="70"/>
      <c r="AC28" s="71"/>
      <c r="AD28" s="70"/>
      <c r="AE28" s="71"/>
      <c r="AF28" s="66"/>
      <c r="AG28" s="68"/>
      <c r="AH28" s="68"/>
      <c r="AI28" s="64"/>
      <c r="AJ28" s="76"/>
      <c r="AK28" s="69"/>
      <c r="AL28" s="64"/>
    </row>
    <row r="29" spans="1:38" s="2" customFormat="1" ht="11.25" customHeight="1">
      <c r="A29" s="72"/>
      <c r="B29" s="73"/>
      <c r="C29" s="74"/>
      <c r="D29" s="40"/>
      <c r="E29" s="41"/>
      <c r="F29" s="39"/>
      <c r="G29" s="13"/>
      <c r="H29" s="39"/>
      <c r="I29" s="13"/>
      <c r="J29" s="39"/>
      <c r="K29" s="13"/>
      <c r="L29" s="39"/>
      <c r="M29" s="13"/>
      <c r="N29" s="39"/>
      <c r="O29" s="13"/>
      <c r="P29" s="39"/>
      <c r="Q29" s="13"/>
      <c r="R29" s="39"/>
      <c r="S29" s="13"/>
      <c r="T29" s="39"/>
      <c r="U29" s="13"/>
      <c r="V29" s="44"/>
      <c r="W29" s="45"/>
      <c r="X29" s="39"/>
      <c r="Y29" s="13"/>
      <c r="Z29" s="39"/>
      <c r="AA29" s="13"/>
      <c r="AB29" s="39"/>
      <c r="AC29" s="13"/>
      <c r="AD29" s="39"/>
      <c r="AE29" s="13"/>
      <c r="AF29" s="65">
        <f>IF(C29="","",COUNTIF(D30:AA30,AF$10))</f>
      </c>
      <c r="AG29" s="67">
        <f>IF(C29="","",COUNTIF(D30:AA30,"&gt;=0"))</f>
      </c>
      <c r="AH29" s="67" t="e">
        <f>SUM(D30:U30,X30:AE30)+('概要設定'!B6)*AF29</f>
        <v>#VALUE!</v>
      </c>
      <c r="AI29" s="63">
        <f>SUM(V12,V14,V16,V18,V20,V22,V24,V26,V28,V32,V34,V36,V38)</f>
        <v>0</v>
      </c>
      <c r="AJ29" s="63">
        <f>IF(C29="","",AF29*100000000+AH29*10000-AI29)</f>
      </c>
      <c r="AK29" s="67">
        <f>IF(C29="","",RANK(AJ$11:AJ$34,AJ$11:AJ$34))</f>
      </c>
      <c r="AL29" s="63">
        <f>MAX(D29:AA29)</f>
        <v>0</v>
      </c>
    </row>
    <row r="30" spans="1:38" s="3" customFormat="1" ht="24" customHeight="1">
      <c r="A30" s="72"/>
      <c r="B30" s="73"/>
      <c r="C30" s="75"/>
      <c r="D30" s="70"/>
      <c r="E30" s="71"/>
      <c r="F30" s="70"/>
      <c r="G30" s="71"/>
      <c r="H30" s="70"/>
      <c r="I30" s="71"/>
      <c r="J30" s="70"/>
      <c r="K30" s="71"/>
      <c r="L30" s="70"/>
      <c r="M30" s="71"/>
      <c r="N30" s="59"/>
      <c r="O30" s="60"/>
      <c r="P30" s="70"/>
      <c r="Q30" s="71"/>
      <c r="R30" s="70"/>
      <c r="S30" s="71"/>
      <c r="T30" s="70"/>
      <c r="U30" s="71"/>
      <c r="V30" s="61"/>
      <c r="W30" s="62"/>
      <c r="X30" s="70"/>
      <c r="Y30" s="71"/>
      <c r="Z30" s="70"/>
      <c r="AA30" s="71"/>
      <c r="AB30" s="70"/>
      <c r="AC30" s="71"/>
      <c r="AD30" s="70"/>
      <c r="AE30" s="71"/>
      <c r="AF30" s="66"/>
      <c r="AG30" s="68"/>
      <c r="AH30" s="68"/>
      <c r="AI30" s="64"/>
      <c r="AJ30" s="76"/>
      <c r="AK30" s="69"/>
      <c r="AL30" s="64"/>
    </row>
    <row r="31" spans="1:38" s="2" customFormat="1" ht="11.25" customHeight="1">
      <c r="A31" s="72"/>
      <c r="B31" s="73"/>
      <c r="C31" s="74"/>
      <c r="D31" s="40"/>
      <c r="E31" s="41"/>
      <c r="F31" s="39"/>
      <c r="G31" s="13"/>
      <c r="H31" s="39"/>
      <c r="I31" s="13"/>
      <c r="J31" s="39"/>
      <c r="K31" s="13"/>
      <c r="L31" s="39"/>
      <c r="M31" s="13"/>
      <c r="N31" s="39"/>
      <c r="O31" s="13"/>
      <c r="P31" s="39"/>
      <c r="Q31" s="13"/>
      <c r="R31" s="39"/>
      <c r="S31" s="13"/>
      <c r="T31" s="39"/>
      <c r="U31" s="13"/>
      <c r="V31" s="39"/>
      <c r="W31" s="13"/>
      <c r="X31" s="44"/>
      <c r="Y31" s="45"/>
      <c r="Z31" s="39"/>
      <c r="AA31" s="13"/>
      <c r="AB31" s="39"/>
      <c r="AC31" s="13"/>
      <c r="AD31" s="39"/>
      <c r="AE31" s="13"/>
      <c r="AF31" s="65">
        <f>IF(C31="","",COUNTIF(D32:AA32,AF$10))</f>
      </c>
      <c r="AG31" s="67">
        <f>IF(C31="","",COUNTIF(D32:AA32,"&gt;=0"))</f>
      </c>
      <c r="AH31" s="67" t="e">
        <f>SUM(D32:W32,Z32:AE32)+('概要設定'!B6)*AF31</f>
        <v>#VALUE!</v>
      </c>
      <c r="AI31" s="63">
        <f>SUM(X12,X14,X16,X18,X20,X22,X24,X26,X28,X30,X34,X36,X38,)</f>
        <v>0</v>
      </c>
      <c r="AJ31" s="63">
        <f>IF(C31="","",AF31*100000000+AH31*10000-AI31)</f>
      </c>
      <c r="AK31" s="67">
        <f>IF(C31="","",RANK(AJ$11:AJ$34,AJ$11:AJ$34))</f>
      </c>
      <c r="AL31" s="63">
        <f>MAX(D31:AA31)</f>
        <v>0</v>
      </c>
    </row>
    <row r="32" spans="1:38" s="3" customFormat="1" ht="24" customHeight="1">
      <c r="A32" s="72"/>
      <c r="B32" s="73"/>
      <c r="C32" s="75"/>
      <c r="D32" s="70"/>
      <c r="E32" s="71"/>
      <c r="F32" s="70"/>
      <c r="G32" s="71"/>
      <c r="H32" s="70"/>
      <c r="I32" s="71"/>
      <c r="J32" s="70"/>
      <c r="K32" s="71"/>
      <c r="L32" s="70"/>
      <c r="M32" s="71"/>
      <c r="N32" s="70"/>
      <c r="O32" s="71"/>
      <c r="P32" s="70"/>
      <c r="Q32" s="71"/>
      <c r="R32" s="70"/>
      <c r="S32" s="71"/>
      <c r="T32" s="59"/>
      <c r="U32" s="60"/>
      <c r="V32" s="59"/>
      <c r="W32" s="60"/>
      <c r="X32" s="61"/>
      <c r="Y32" s="62"/>
      <c r="Z32" s="59"/>
      <c r="AA32" s="60"/>
      <c r="AB32" s="59"/>
      <c r="AC32" s="60"/>
      <c r="AD32" s="59"/>
      <c r="AE32" s="60"/>
      <c r="AF32" s="66"/>
      <c r="AG32" s="68"/>
      <c r="AH32" s="68"/>
      <c r="AI32" s="64"/>
      <c r="AJ32" s="76"/>
      <c r="AK32" s="69"/>
      <c r="AL32" s="64"/>
    </row>
    <row r="33" spans="1:38" s="2" customFormat="1" ht="11.25" customHeight="1">
      <c r="A33" s="72"/>
      <c r="B33" s="73"/>
      <c r="C33" s="74"/>
      <c r="D33" s="40"/>
      <c r="E33" s="41"/>
      <c r="F33" s="39"/>
      <c r="G33" s="13"/>
      <c r="H33" s="39"/>
      <c r="I33" s="13"/>
      <c r="J33" s="39"/>
      <c r="K33" s="13"/>
      <c r="L33" s="39"/>
      <c r="M33" s="13"/>
      <c r="N33" s="39"/>
      <c r="O33" s="13"/>
      <c r="P33" s="39"/>
      <c r="Q33" s="13"/>
      <c r="R33" s="39"/>
      <c r="S33" s="13"/>
      <c r="T33" s="42"/>
      <c r="U33" s="43"/>
      <c r="V33" s="42"/>
      <c r="W33" s="43"/>
      <c r="X33" s="42"/>
      <c r="Y33" s="43"/>
      <c r="Z33" s="44"/>
      <c r="AA33" s="45"/>
      <c r="AB33" s="39"/>
      <c r="AC33" s="13"/>
      <c r="AD33" s="39"/>
      <c r="AE33" s="13"/>
      <c r="AF33" s="65">
        <f>IF(C33="","",COUNTIF(D34:AA34,AF$10))</f>
      </c>
      <c r="AG33" s="67">
        <f>IF(C33="","",COUNTIF(D34:AA34,"&gt;=0"))</f>
      </c>
      <c r="AH33" s="67" t="e">
        <f>SUM(D34:Y34,AB34:AE34)+('概要設定'!B6)*AF33</f>
        <v>#VALUE!</v>
      </c>
      <c r="AI33" s="63">
        <f>SUM(Z12,Z14,Z16,Z18,Z20,Z22,Z24,Z26,,Z28,Z30,Z32,Z36,Z38,)</f>
        <v>0</v>
      </c>
      <c r="AJ33" s="63">
        <f>IF(C33="","",AF33*100000000+AH33*10000-AI33)</f>
      </c>
      <c r="AK33" s="67">
        <f>IF(C33="","",RANK(AJ$11:AJ$34,AJ$11:AJ$34))</f>
      </c>
      <c r="AL33" s="63">
        <f>MAX(D33:AA33)</f>
        <v>0</v>
      </c>
    </row>
    <row r="34" spans="1:38" s="3" customFormat="1" ht="24" customHeight="1">
      <c r="A34" s="72"/>
      <c r="B34" s="73"/>
      <c r="C34" s="75"/>
      <c r="D34" s="70"/>
      <c r="E34" s="71"/>
      <c r="F34" s="70"/>
      <c r="G34" s="71"/>
      <c r="H34" s="70"/>
      <c r="I34" s="71"/>
      <c r="J34" s="70"/>
      <c r="K34" s="71"/>
      <c r="L34" s="70"/>
      <c r="M34" s="71"/>
      <c r="N34" s="70"/>
      <c r="O34" s="71"/>
      <c r="P34" s="70"/>
      <c r="Q34" s="71"/>
      <c r="R34" s="70"/>
      <c r="S34" s="71"/>
      <c r="T34" s="59"/>
      <c r="U34" s="60"/>
      <c r="V34" s="59"/>
      <c r="W34" s="60"/>
      <c r="X34" s="59"/>
      <c r="Y34" s="60"/>
      <c r="Z34" s="61"/>
      <c r="AA34" s="62"/>
      <c r="AB34" s="59"/>
      <c r="AC34" s="60"/>
      <c r="AD34" s="59"/>
      <c r="AE34" s="60"/>
      <c r="AF34" s="66"/>
      <c r="AG34" s="68"/>
      <c r="AH34" s="68"/>
      <c r="AI34" s="64"/>
      <c r="AJ34" s="76"/>
      <c r="AK34" s="69"/>
      <c r="AL34" s="64"/>
    </row>
    <row r="35" spans="1:38" s="2" customFormat="1" ht="11.25" customHeight="1">
      <c r="A35" s="72"/>
      <c r="B35" s="73"/>
      <c r="C35" s="74"/>
      <c r="D35" s="40"/>
      <c r="E35" s="41"/>
      <c r="F35" s="39"/>
      <c r="G35" s="13"/>
      <c r="H35" s="39"/>
      <c r="I35" s="13"/>
      <c r="J35" s="39"/>
      <c r="K35" s="13"/>
      <c r="L35" s="39"/>
      <c r="M35" s="13"/>
      <c r="N35" s="39"/>
      <c r="O35" s="13"/>
      <c r="P35" s="39"/>
      <c r="Q35" s="13"/>
      <c r="R35" s="39"/>
      <c r="S35" s="13"/>
      <c r="T35" s="42"/>
      <c r="U35" s="43"/>
      <c r="V35" s="42"/>
      <c r="W35" s="43"/>
      <c r="X35" s="42"/>
      <c r="Y35" s="43"/>
      <c r="Z35" s="42"/>
      <c r="AA35" s="43"/>
      <c r="AB35" s="44"/>
      <c r="AC35" s="45"/>
      <c r="AD35" s="39"/>
      <c r="AE35" s="13"/>
      <c r="AF35" s="65">
        <f>IF(C35="","",COUNTIF(D36:AA36,AF$10))</f>
      </c>
      <c r="AG35" s="67">
        <f>IF(C35="","",COUNTIF(D36:AA36,"&gt;=0"))</f>
      </c>
      <c r="AH35" s="67" t="e">
        <f>SUM(D36:AA36,AD36)+('概要設定'!B6)*AF35</f>
        <v>#VALUE!</v>
      </c>
      <c r="AI35" s="63">
        <f>SUM(AB12,AB14,AB16,AB18,AB20,AB22,AB24,AB26,AB28,AB30,AB32,AB34,AB38,)</f>
        <v>0</v>
      </c>
      <c r="AJ35" s="63">
        <f>IF(C35="","",AF35*100000000+AH35*10000-AI35)</f>
      </c>
      <c r="AK35" s="67">
        <f>IF(C35="","",RANK(AJ$11:AJ$34,AJ$11:AJ$34))</f>
      </c>
      <c r="AL35" s="63">
        <f>MAX(D35:AA35)</f>
        <v>0</v>
      </c>
    </row>
    <row r="36" spans="1:38" s="3" customFormat="1" ht="24" customHeight="1">
      <c r="A36" s="72"/>
      <c r="B36" s="73"/>
      <c r="C36" s="75"/>
      <c r="D36" s="70"/>
      <c r="E36" s="71"/>
      <c r="F36" s="70"/>
      <c r="G36" s="71"/>
      <c r="H36" s="70"/>
      <c r="I36" s="71"/>
      <c r="J36" s="70"/>
      <c r="K36" s="71"/>
      <c r="L36" s="70"/>
      <c r="M36" s="71"/>
      <c r="N36" s="70"/>
      <c r="O36" s="71"/>
      <c r="P36" s="70"/>
      <c r="Q36" s="71"/>
      <c r="R36" s="70"/>
      <c r="S36" s="71"/>
      <c r="T36" s="59"/>
      <c r="U36" s="60"/>
      <c r="V36" s="59"/>
      <c r="W36" s="60"/>
      <c r="X36" s="59"/>
      <c r="Y36" s="60"/>
      <c r="Z36" s="59"/>
      <c r="AA36" s="60"/>
      <c r="AB36" s="61"/>
      <c r="AC36" s="62"/>
      <c r="AD36" s="70"/>
      <c r="AE36" s="71"/>
      <c r="AF36" s="66"/>
      <c r="AG36" s="68"/>
      <c r="AH36" s="68"/>
      <c r="AI36" s="64"/>
      <c r="AJ36" s="76"/>
      <c r="AK36" s="69"/>
      <c r="AL36" s="64"/>
    </row>
    <row r="37" spans="1:38" s="2" customFormat="1" ht="11.25" customHeight="1">
      <c r="A37" s="72"/>
      <c r="B37" s="73"/>
      <c r="C37" s="74"/>
      <c r="D37" s="40"/>
      <c r="E37" s="41"/>
      <c r="F37" s="39"/>
      <c r="G37" s="13"/>
      <c r="H37" s="39"/>
      <c r="I37" s="13"/>
      <c r="J37" s="39"/>
      <c r="K37" s="13"/>
      <c r="L37" s="39"/>
      <c r="M37" s="13"/>
      <c r="N37" s="39"/>
      <c r="O37" s="13"/>
      <c r="P37" s="39"/>
      <c r="Q37" s="13"/>
      <c r="R37" s="39"/>
      <c r="S37" s="13"/>
      <c r="T37" s="42"/>
      <c r="U37" s="43"/>
      <c r="V37" s="42"/>
      <c r="W37" s="43"/>
      <c r="X37" s="42"/>
      <c r="Y37" s="43"/>
      <c r="Z37" s="42"/>
      <c r="AA37" s="43"/>
      <c r="AB37" s="42"/>
      <c r="AC37" s="43"/>
      <c r="AD37" s="44"/>
      <c r="AE37" s="45"/>
      <c r="AF37" s="65">
        <f>IF(C37="","",COUNTIF(D38:AA38,AF$10))</f>
      </c>
      <c r="AG37" s="67">
        <f>IF(C37="","",COUNTIF(D38:AA38,"&gt;=0"))</f>
      </c>
      <c r="AH37" s="67" t="e">
        <f>SUM(D38:AC38)+('概要設定'!B6)*AF37</f>
        <v>#VALUE!</v>
      </c>
      <c r="AI37" s="63">
        <f>SUM(AD12,AD14,AD16,AD18,AD20,AD22,AD24,AD26,AD28,AD30,AD32,AD34,AD36,)</f>
        <v>0</v>
      </c>
      <c r="AJ37" s="63">
        <f>IF(C37="","",AF37*100000000+#REF!*10000-AI37)</f>
      </c>
      <c r="AK37" s="67">
        <f>IF(C37="","",RANK(AJ$11:AJ$34,AJ$11:AJ$34))</f>
      </c>
      <c r="AL37" s="63">
        <f>MAX(D37:AA37)</f>
        <v>0</v>
      </c>
    </row>
    <row r="38" spans="1:38" s="3" customFormat="1" ht="24" customHeight="1">
      <c r="A38" s="72"/>
      <c r="B38" s="73"/>
      <c r="C38" s="75"/>
      <c r="D38" s="70"/>
      <c r="E38" s="71"/>
      <c r="F38" s="70"/>
      <c r="G38" s="71"/>
      <c r="H38" s="70"/>
      <c r="I38" s="71"/>
      <c r="J38" s="70"/>
      <c r="K38" s="71"/>
      <c r="L38" s="70"/>
      <c r="M38" s="71"/>
      <c r="N38" s="70"/>
      <c r="O38" s="71"/>
      <c r="P38" s="70"/>
      <c r="Q38" s="71"/>
      <c r="R38" s="70"/>
      <c r="S38" s="71"/>
      <c r="T38" s="59"/>
      <c r="U38" s="60"/>
      <c r="V38" s="59"/>
      <c r="W38" s="60"/>
      <c r="X38" s="59"/>
      <c r="Y38" s="60"/>
      <c r="Z38" s="59"/>
      <c r="AA38" s="60"/>
      <c r="AB38" s="59"/>
      <c r="AC38" s="60"/>
      <c r="AD38" s="61"/>
      <c r="AE38" s="62"/>
      <c r="AF38" s="66"/>
      <c r="AG38" s="68"/>
      <c r="AH38" s="68"/>
      <c r="AI38" s="64"/>
      <c r="AJ38" s="76"/>
      <c r="AK38" s="69"/>
      <c r="AL38" s="64"/>
    </row>
    <row r="39" spans="3:19" s="12" customFormat="1" ht="18.75">
      <c r="C39" s="1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3:19" s="12" customFormat="1" ht="18.75">
      <c r="C40" s="1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3:19" s="12" customFormat="1" ht="18.75">
      <c r="C41" s="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3:19" s="12" customFormat="1" ht="18.75">
      <c r="C42" s="1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3:19" s="12" customFormat="1" ht="18.75">
      <c r="C43" s="1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3:19" s="12" customFormat="1" ht="18.75">
      <c r="C44" s="1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3:19" s="12" customFormat="1" ht="18.75">
      <c r="C45" s="1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3:19" s="12" customFormat="1" ht="18.75">
      <c r="C46" s="1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3:19" s="12" customFormat="1" ht="18.75">
      <c r="C47" s="1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3:19" s="12" customFormat="1" ht="18.75">
      <c r="C48" s="1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3:19" s="12" customFormat="1" ht="18.75">
      <c r="C49" s="1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3:19" s="12" customFormat="1" ht="18.75">
      <c r="C50" s="1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3:19" s="12" customFormat="1" ht="18.75">
      <c r="C51" s="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3:19" s="12" customFormat="1" ht="18.75">
      <c r="C52" s="1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3:19" s="12" customFormat="1" ht="18.75">
      <c r="C53" s="1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3:19" s="12" customFormat="1" ht="18.75">
      <c r="C54" s="1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3:19" s="12" customFormat="1" ht="18.75">
      <c r="C55" s="1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3:19" s="12" customFormat="1" ht="18.75">
      <c r="C56" s="1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3:19" s="12" customFormat="1" ht="18.75">
      <c r="C57" s="1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91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55" ht="12.75">
      <c r="U255" s="20"/>
    </row>
  </sheetData>
  <sheetProtection/>
  <mergeCells count="340">
    <mergeCell ref="AH37:AH38"/>
    <mergeCell ref="AH25:AH26"/>
    <mergeCell ref="AH27:AH28"/>
    <mergeCell ref="AH29:AH30"/>
    <mergeCell ref="AH31:AH32"/>
    <mergeCell ref="AH33:AH34"/>
    <mergeCell ref="AH35:AH36"/>
    <mergeCell ref="AH15:AH16"/>
    <mergeCell ref="AH17:AH18"/>
    <mergeCell ref="AH19:AH20"/>
    <mergeCell ref="AH21:AH22"/>
    <mergeCell ref="AH11:AH12"/>
    <mergeCell ref="AH23:AH24"/>
    <mergeCell ref="A33:A34"/>
    <mergeCell ref="A25:A26"/>
    <mergeCell ref="A27:A28"/>
    <mergeCell ref="A29:A30"/>
    <mergeCell ref="A31:A32"/>
    <mergeCell ref="B31:B32"/>
    <mergeCell ref="B33:B34"/>
    <mergeCell ref="B27:B28"/>
    <mergeCell ref="B29:B30"/>
    <mergeCell ref="A11:A12"/>
    <mergeCell ref="A13:A14"/>
    <mergeCell ref="A15:A16"/>
    <mergeCell ref="A17:A18"/>
    <mergeCell ref="A19:A20"/>
    <mergeCell ref="A21:A22"/>
    <mergeCell ref="A23:A24"/>
    <mergeCell ref="B17:B18"/>
    <mergeCell ref="B19:B20"/>
    <mergeCell ref="B21:B22"/>
    <mergeCell ref="B23:B24"/>
    <mergeCell ref="B25:B26"/>
    <mergeCell ref="AK21:AK22"/>
    <mergeCell ref="AJ17:AJ18"/>
    <mergeCell ref="F3:G3"/>
    <mergeCell ref="B11:B12"/>
    <mergeCell ref="B13:B14"/>
    <mergeCell ref="B15:B16"/>
    <mergeCell ref="C11:C12"/>
    <mergeCell ref="C13:C14"/>
    <mergeCell ref="C15:C16"/>
    <mergeCell ref="D16:E16"/>
    <mergeCell ref="AI11:AI12"/>
    <mergeCell ref="AI13:AI14"/>
    <mergeCell ref="AF13:AF14"/>
    <mergeCell ref="AG13:AG14"/>
    <mergeCell ref="AG11:AG12"/>
    <mergeCell ref="AK11:AK12"/>
    <mergeCell ref="AH13:AH14"/>
    <mergeCell ref="AJ13:AJ14"/>
    <mergeCell ref="AJ11:AJ12"/>
    <mergeCell ref="AI31:AI32"/>
    <mergeCell ref="AI21:AI22"/>
    <mergeCell ref="AI17:AI18"/>
    <mergeCell ref="AK17:AK18"/>
    <mergeCell ref="AI15:AI16"/>
    <mergeCell ref="AK15:AK16"/>
    <mergeCell ref="AI25:AI26"/>
    <mergeCell ref="AJ21:AJ22"/>
    <mergeCell ref="AI19:AI20"/>
    <mergeCell ref="AJ19:AJ20"/>
    <mergeCell ref="AL33:AL34"/>
    <mergeCell ref="AL11:AL12"/>
    <mergeCell ref="AK13:AK14"/>
    <mergeCell ref="AL13:AL14"/>
    <mergeCell ref="AL29:AL30"/>
    <mergeCell ref="AK31:AK32"/>
    <mergeCell ref="AL31:AL32"/>
    <mergeCell ref="AL19:AL20"/>
    <mergeCell ref="AL21:AL22"/>
    <mergeCell ref="AL17:AL18"/>
    <mergeCell ref="AL15:AL16"/>
    <mergeCell ref="AL27:AL28"/>
    <mergeCell ref="AI23:AI24"/>
    <mergeCell ref="AJ23:AJ24"/>
    <mergeCell ref="AK23:AK24"/>
    <mergeCell ref="AL23:AL24"/>
    <mergeCell ref="AL25:AL26"/>
    <mergeCell ref="AJ25:AJ26"/>
    <mergeCell ref="AK25:AK26"/>
    <mergeCell ref="AK19:AK20"/>
    <mergeCell ref="AG33:AG34"/>
    <mergeCell ref="N22:O22"/>
    <mergeCell ref="P24:Q24"/>
    <mergeCell ref="R26:S26"/>
    <mergeCell ref="AG31:AG32"/>
    <mergeCell ref="AF29:AF30"/>
    <mergeCell ref="AG29:AG30"/>
    <mergeCell ref="AF25:AF26"/>
    <mergeCell ref="AG21:AG22"/>
    <mergeCell ref="AF27:AF28"/>
    <mergeCell ref="AG23:AG24"/>
    <mergeCell ref="AF15:AF16"/>
    <mergeCell ref="AG15:AG16"/>
    <mergeCell ref="AG19:AG20"/>
    <mergeCell ref="AF19:AF20"/>
    <mergeCell ref="AF17:AF18"/>
    <mergeCell ref="AG17:AG18"/>
    <mergeCell ref="AF21:AF22"/>
    <mergeCell ref="L34:M34"/>
    <mergeCell ref="N34:O34"/>
    <mergeCell ref="AF11:AF12"/>
    <mergeCell ref="AF31:AF32"/>
    <mergeCell ref="AF33:AF34"/>
    <mergeCell ref="P34:Q34"/>
    <mergeCell ref="R34:S34"/>
    <mergeCell ref="P32:Q32"/>
    <mergeCell ref="R32:S32"/>
    <mergeCell ref="AF23:AF24"/>
    <mergeCell ref="C31:C32"/>
    <mergeCell ref="C33:C34"/>
    <mergeCell ref="D34:E34"/>
    <mergeCell ref="F34:G34"/>
    <mergeCell ref="D32:E32"/>
    <mergeCell ref="J34:K34"/>
    <mergeCell ref="H34:I34"/>
    <mergeCell ref="C19:C20"/>
    <mergeCell ref="C21:C22"/>
    <mergeCell ref="C27:C28"/>
    <mergeCell ref="C29:C30"/>
    <mergeCell ref="C23:C24"/>
    <mergeCell ref="C25:C26"/>
    <mergeCell ref="F26:G26"/>
    <mergeCell ref="H26:I26"/>
    <mergeCell ref="D20:E20"/>
    <mergeCell ref="C17:C18"/>
    <mergeCell ref="AI29:AI30"/>
    <mergeCell ref="AK29:AK30"/>
    <mergeCell ref="Z26:AA26"/>
    <mergeCell ref="AG25:AG26"/>
    <mergeCell ref="AI27:AI28"/>
    <mergeCell ref="AK27:AK28"/>
    <mergeCell ref="N26:O26"/>
    <mergeCell ref="AG27:AG28"/>
    <mergeCell ref="N30:O30"/>
    <mergeCell ref="L30:M30"/>
    <mergeCell ref="P30:Q30"/>
    <mergeCell ref="R30:S30"/>
    <mergeCell ref="Z30:AA30"/>
    <mergeCell ref="AD30:AE30"/>
    <mergeCell ref="AD26:AE26"/>
    <mergeCell ref="AD28:AE28"/>
    <mergeCell ref="P14:Q14"/>
    <mergeCell ref="J28:K28"/>
    <mergeCell ref="L28:M28"/>
    <mergeCell ref="J30:K30"/>
    <mergeCell ref="T14:U14"/>
    <mergeCell ref="J20:K20"/>
    <mergeCell ref="J22:K22"/>
    <mergeCell ref="L22:M22"/>
    <mergeCell ref="N24:O24"/>
    <mergeCell ref="J26:K26"/>
    <mergeCell ref="T20:U20"/>
    <mergeCell ref="L26:M26"/>
    <mergeCell ref="D12:E12"/>
    <mergeCell ref="F18:G18"/>
    <mergeCell ref="AI33:AI34"/>
    <mergeCell ref="AK33:AK34"/>
    <mergeCell ref="Z12:AA12"/>
    <mergeCell ref="J14:K14"/>
    <mergeCell ref="L14:M14"/>
    <mergeCell ref="N14:O14"/>
    <mergeCell ref="R14:S14"/>
    <mergeCell ref="N20:O20"/>
    <mergeCell ref="L20:M20"/>
    <mergeCell ref="V14:W14"/>
    <mergeCell ref="D22:E22"/>
    <mergeCell ref="F12:G12"/>
    <mergeCell ref="H12:I12"/>
    <mergeCell ref="F20:G20"/>
    <mergeCell ref="H20:I20"/>
    <mergeCell ref="D14:E14"/>
    <mergeCell ref="V16:W16"/>
    <mergeCell ref="D26:E26"/>
    <mergeCell ref="D28:E28"/>
    <mergeCell ref="D30:E30"/>
    <mergeCell ref="T12:U12"/>
    <mergeCell ref="V12:W12"/>
    <mergeCell ref="P12:Q12"/>
    <mergeCell ref="R12:S12"/>
    <mergeCell ref="L12:M12"/>
    <mergeCell ref="N12:O12"/>
    <mergeCell ref="N18:O18"/>
    <mergeCell ref="P18:Q18"/>
    <mergeCell ref="R18:S18"/>
    <mergeCell ref="P26:Q26"/>
    <mergeCell ref="Z14:AA14"/>
    <mergeCell ref="F16:G16"/>
    <mergeCell ref="J16:K16"/>
    <mergeCell ref="L16:M16"/>
    <mergeCell ref="N16:O16"/>
    <mergeCell ref="P16:Q16"/>
    <mergeCell ref="R20:S20"/>
    <mergeCell ref="V20:W20"/>
    <mergeCell ref="V22:W22"/>
    <mergeCell ref="X20:Y20"/>
    <mergeCell ref="Z16:AA16"/>
    <mergeCell ref="T18:U18"/>
    <mergeCell ref="V18:W18"/>
    <mergeCell ref="Z18:AA18"/>
    <mergeCell ref="R16:S16"/>
    <mergeCell ref="T16:U16"/>
    <mergeCell ref="R24:S24"/>
    <mergeCell ref="X28:Y28"/>
    <mergeCell ref="T28:U28"/>
    <mergeCell ref="T24:U24"/>
    <mergeCell ref="Z20:AA20"/>
    <mergeCell ref="P22:Q22"/>
    <mergeCell ref="R22:S22"/>
    <mergeCell ref="T22:U22"/>
    <mergeCell ref="Z22:AA22"/>
    <mergeCell ref="P20:Q20"/>
    <mergeCell ref="L32:M32"/>
    <mergeCell ref="F32:G32"/>
    <mergeCell ref="H32:I32"/>
    <mergeCell ref="J32:K32"/>
    <mergeCell ref="Z24:AA24"/>
    <mergeCell ref="V24:W24"/>
    <mergeCell ref="X26:Y26"/>
    <mergeCell ref="N28:O28"/>
    <mergeCell ref="P28:Q28"/>
    <mergeCell ref="R28:S28"/>
    <mergeCell ref="J12:K12"/>
    <mergeCell ref="N32:O32"/>
    <mergeCell ref="F14:G14"/>
    <mergeCell ref="H16:I16"/>
    <mergeCell ref="J18:K18"/>
    <mergeCell ref="H14:I14"/>
    <mergeCell ref="F28:G28"/>
    <mergeCell ref="H28:I28"/>
    <mergeCell ref="F30:G30"/>
    <mergeCell ref="H30:I30"/>
    <mergeCell ref="D18:E18"/>
    <mergeCell ref="F24:G24"/>
    <mergeCell ref="H24:I24"/>
    <mergeCell ref="J24:K24"/>
    <mergeCell ref="L24:M24"/>
    <mergeCell ref="D24:E24"/>
    <mergeCell ref="H22:I22"/>
    <mergeCell ref="F22:G22"/>
    <mergeCell ref="H18:I18"/>
    <mergeCell ref="L18:M18"/>
    <mergeCell ref="X12:Y12"/>
    <mergeCell ref="X14:Y14"/>
    <mergeCell ref="X16:Y16"/>
    <mergeCell ref="X18:Y18"/>
    <mergeCell ref="X22:Y22"/>
    <mergeCell ref="X24:Y24"/>
    <mergeCell ref="X32:Y32"/>
    <mergeCell ref="Z34:AA34"/>
    <mergeCell ref="T26:U26"/>
    <mergeCell ref="T34:U34"/>
    <mergeCell ref="V34:W34"/>
    <mergeCell ref="V30:W30"/>
    <mergeCell ref="Z28:AA28"/>
    <mergeCell ref="Z32:AA32"/>
    <mergeCell ref="J3:K3"/>
    <mergeCell ref="N3:O3"/>
    <mergeCell ref="T8:W8"/>
    <mergeCell ref="X34:Y34"/>
    <mergeCell ref="X30:Y30"/>
    <mergeCell ref="V32:W32"/>
    <mergeCell ref="V28:W28"/>
    <mergeCell ref="V26:W26"/>
    <mergeCell ref="T32:U32"/>
    <mergeCell ref="T30:U30"/>
    <mergeCell ref="AJ33:AJ34"/>
    <mergeCell ref="AJ31:AJ32"/>
    <mergeCell ref="AJ29:AJ30"/>
    <mergeCell ref="AJ27:AJ28"/>
    <mergeCell ref="AJ15:AJ16"/>
    <mergeCell ref="A35:A36"/>
    <mergeCell ref="B35:B36"/>
    <mergeCell ref="V36:W36"/>
    <mergeCell ref="X36:Y36"/>
    <mergeCell ref="Z36:AA36"/>
    <mergeCell ref="AD36:AE36"/>
    <mergeCell ref="P36:Q36"/>
    <mergeCell ref="J36:K36"/>
    <mergeCell ref="L36:M36"/>
    <mergeCell ref="AI35:AI36"/>
    <mergeCell ref="AJ35:AJ36"/>
    <mergeCell ref="AK35:AK36"/>
    <mergeCell ref="R36:S36"/>
    <mergeCell ref="T36:U36"/>
    <mergeCell ref="C35:C36"/>
    <mergeCell ref="N36:O36"/>
    <mergeCell ref="AJ37:AJ38"/>
    <mergeCell ref="V38:W38"/>
    <mergeCell ref="X38:Y38"/>
    <mergeCell ref="AF35:AF36"/>
    <mergeCell ref="AG35:AG36"/>
    <mergeCell ref="D36:E36"/>
    <mergeCell ref="F36:G36"/>
    <mergeCell ref="H36:I36"/>
    <mergeCell ref="N38:O38"/>
    <mergeCell ref="P38:Q38"/>
    <mergeCell ref="R38:S38"/>
    <mergeCell ref="H38:I38"/>
    <mergeCell ref="J38:K38"/>
    <mergeCell ref="L38:M38"/>
    <mergeCell ref="T38:U38"/>
    <mergeCell ref="A37:A38"/>
    <mergeCell ref="B37:B38"/>
    <mergeCell ref="AB32:AC32"/>
    <mergeCell ref="AB14:AC14"/>
    <mergeCell ref="AB16:AC16"/>
    <mergeCell ref="AB18:AC18"/>
    <mergeCell ref="C37:C38"/>
    <mergeCell ref="D38:E38"/>
    <mergeCell ref="F38:G38"/>
    <mergeCell ref="AD12:AE12"/>
    <mergeCell ref="AD14:AE14"/>
    <mergeCell ref="AD16:AE16"/>
    <mergeCell ref="AD18:AE18"/>
    <mergeCell ref="AB24:AC24"/>
    <mergeCell ref="AB12:AC12"/>
    <mergeCell ref="AB22:AC22"/>
    <mergeCell ref="AB34:AC34"/>
    <mergeCell ref="AD34:AE34"/>
    <mergeCell ref="AD20:AE20"/>
    <mergeCell ref="AD22:AE22"/>
    <mergeCell ref="AD24:AE24"/>
    <mergeCell ref="AB26:AC26"/>
    <mergeCell ref="AB28:AC28"/>
    <mergeCell ref="AB30:AC30"/>
    <mergeCell ref="AB20:AC20"/>
    <mergeCell ref="AD32:AE32"/>
    <mergeCell ref="Z38:AA38"/>
    <mergeCell ref="AB38:AC38"/>
    <mergeCell ref="AD38:AE38"/>
    <mergeCell ref="AL35:AL36"/>
    <mergeCell ref="AB36:AC36"/>
    <mergeCell ref="AF37:AF38"/>
    <mergeCell ref="AG37:AG38"/>
    <mergeCell ref="AI37:AI38"/>
    <mergeCell ref="AK37:AK38"/>
    <mergeCell ref="AL37:AL38"/>
  </mergeCells>
  <conditionalFormatting sqref="AL11:AL38">
    <cfRule type="cellIs" priority="2" dxfId="0" operator="equal" stopIfTrue="1">
      <formula>MAX($AL$11:$AL$34)</formula>
    </cfRule>
  </conditionalFormatting>
  <dataValidations count="5">
    <dataValidation type="list" allowBlank="1" showInputMessage="1" showErrorMessage="1" errorTitle="入力禁止" error="このセルにはデータ入力できません" imeMode="on" sqref="C33 C31 C11:C21 C27 C23 C29 C25 C35 C37">
      <formula1>メンバー</formula1>
    </dataValidation>
    <dataValidation type="list" allowBlank="1" showInputMessage="1" showErrorMessage="1" errorTitle="HRの入力" error="HRの入力は100～240になっています。&#10;241以上のHRの場合は、管理者に報告してください。" sqref="N2 J2 F2">
      <formula1>AB</formula1>
    </dataValidation>
    <dataValidation errorStyle="warning" type="whole" allowBlank="1" showInputMessage="1" showErrorMessage="1" errorTitle="HRの入力" error="HRの入力の初期設定は100～240です。&#10;入力した点数でよければ「はい（Y）」を選択して下さい。" sqref="O2 K2 G2">
      <formula1>100</formula1>
      <formula2>240</formula2>
    </dataValidation>
    <dataValidation type="list" allowBlank="1" showInputMessage="1" showErrorMessage="1" sqref="B11:B38">
      <formula1>"△"</formula1>
    </dataValidation>
    <dataValidation allowBlank="1" showInputMessage="1" showErrorMessage="1" imeMode="off" sqref="D11:AE38"/>
  </dataValidations>
  <printOptions horizontalCentered="1"/>
  <pageMargins left="0.3937007874015748" right="0.3937007874015748" top="0.984251968503937" bottom="0.5905511811023623" header="0.5118110236220472" footer="0.5118110236220472"/>
  <pageSetup fitToHeight="1" fitToWidth="1" orientation="landscape" paperSize="9" scale="76" r:id="rId1"/>
  <headerFooter alignWithMargins="0">
    <oddHeader>&amp;R&amp;16NRC　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55"/>
  <sheetViews>
    <sheetView zoomScale="65" zoomScaleNormal="65" zoomScalePageLayoutView="0" workbookViewId="0" topLeftCell="A7">
      <selection activeCell="X24" sqref="X24:Y24"/>
    </sheetView>
  </sheetViews>
  <sheetFormatPr defaultColWidth="9.00390625" defaultRowHeight="13.5"/>
  <cols>
    <col min="1" max="1" width="5.875" style="0" customWidth="1"/>
    <col min="2" max="2" width="3.625" style="0" customWidth="1"/>
    <col min="3" max="3" width="15.625" style="1" customWidth="1"/>
    <col min="4" max="4" width="3.75390625" style="0" customWidth="1"/>
    <col min="5" max="5" width="5.75390625" style="0" customWidth="1"/>
    <col min="6" max="6" width="3.75390625" style="0" customWidth="1"/>
    <col min="7" max="7" width="5.75390625" style="0" customWidth="1"/>
    <col min="8" max="8" width="3.75390625" style="0" customWidth="1"/>
    <col min="9" max="9" width="5.75390625" style="0" customWidth="1"/>
    <col min="10" max="10" width="3.75390625" style="0" customWidth="1"/>
    <col min="11" max="11" width="5.75390625" style="0" customWidth="1"/>
    <col min="12" max="12" width="3.75390625" style="0" customWidth="1"/>
    <col min="13" max="13" width="5.75390625" style="0" customWidth="1"/>
    <col min="14" max="14" width="3.75390625" style="0" customWidth="1"/>
    <col min="15" max="15" width="5.75390625" style="0" customWidth="1"/>
    <col min="16" max="16" width="3.75390625" style="0" customWidth="1"/>
    <col min="17" max="17" width="5.75390625" style="0" customWidth="1"/>
    <col min="18" max="18" width="3.75390625" style="0" customWidth="1"/>
    <col min="19" max="19" width="5.75390625" style="0" customWidth="1"/>
    <col min="20" max="20" width="3.75390625" style="0" customWidth="1"/>
    <col min="21" max="21" width="5.75390625" style="0" customWidth="1"/>
    <col min="22" max="22" width="3.75390625" style="0" customWidth="1"/>
    <col min="23" max="23" width="5.75390625" style="0" customWidth="1"/>
    <col min="24" max="24" width="3.75390625" style="0" customWidth="1"/>
    <col min="25" max="25" width="5.75390625" style="0" customWidth="1"/>
    <col min="26" max="26" width="3.75390625" style="0" customWidth="1"/>
    <col min="27" max="27" width="5.75390625" style="0" customWidth="1"/>
    <col min="28" max="28" width="3.75390625" style="0" customWidth="1"/>
    <col min="29" max="29" width="5.75390625" style="0" customWidth="1"/>
    <col min="30" max="30" width="3.75390625" style="0" customWidth="1"/>
    <col min="31" max="31" width="5.75390625" style="0" customWidth="1"/>
    <col min="32" max="33" width="5.625" style="0" customWidth="1"/>
    <col min="34" max="35" width="8.625" style="0" customWidth="1"/>
    <col min="36" max="36" width="19.125" style="0" hidden="1" customWidth="1"/>
    <col min="37" max="37" width="5.375" style="0" customWidth="1"/>
    <col min="38" max="38" width="7.25390625" style="0" hidden="1" customWidth="1"/>
    <col min="39" max="40" width="5.125" style="0" customWidth="1"/>
  </cols>
  <sheetData>
    <row r="2" spans="4:15" ht="14.25">
      <c r="D2" s="19" t="s">
        <v>19</v>
      </c>
      <c r="E2" s="19"/>
      <c r="F2" s="22" t="s">
        <v>15</v>
      </c>
      <c r="G2" s="23">
        <v>120</v>
      </c>
      <c r="H2" s="20"/>
      <c r="I2" s="20"/>
      <c r="J2" s="22" t="s">
        <v>20</v>
      </c>
      <c r="K2" s="23">
        <v>120</v>
      </c>
      <c r="L2" s="20"/>
      <c r="M2" s="20"/>
      <c r="N2" s="22"/>
      <c r="O2" s="23">
        <v>115</v>
      </c>
    </row>
    <row r="3" spans="4:15" ht="27" customHeight="1">
      <c r="D3" s="21"/>
      <c r="E3" s="21"/>
      <c r="F3" s="77" t="s">
        <v>0</v>
      </c>
      <c r="G3" s="78"/>
      <c r="H3" s="20"/>
      <c r="I3" s="20"/>
      <c r="J3" s="77" t="s">
        <v>34</v>
      </c>
      <c r="K3" s="78"/>
      <c r="L3" s="20"/>
      <c r="M3" s="20"/>
      <c r="N3" s="77" t="s">
        <v>0</v>
      </c>
      <c r="O3" s="78"/>
    </row>
    <row r="4" spans="4:5" ht="12.75">
      <c r="D4" s="18"/>
      <c r="E4" s="18"/>
    </row>
    <row r="7" spans="3:15" s="3" customFormat="1" ht="23.25">
      <c r="C7" s="32">
        <f>'概要設定'!B2</f>
        <v>2015</v>
      </c>
      <c r="D7" s="33" t="s">
        <v>9</v>
      </c>
      <c r="E7" s="33"/>
      <c r="F7" s="33"/>
      <c r="G7" s="33">
        <f>'概要設定'!D2</f>
        <v>1</v>
      </c>
      <c r="H7" s="33" t="s">
        <v>10</v>
      </c>
      <c r="I7" s="33"/>
      <c r="J7" s="24" t="s">
        <v>11</v>
      </c>
      <c r="K7" s="24"/>
      <c r="L7" s="24"/>
      <c r="M7" s="24"/>
      <c r="N7" s="24" t="str">
        <f>'概要設定'!B4</f>
        <v>京阪神和奈滋対抗戦</v>
      </c>
      <c r="O7" s="24"/>
    </row>
    <row r="8" spans="3:37" s="3" customFormat="1" ht="23.25">
      <c r="C8" s="5"/>
      <c r="D8" s="5"/>
      <c r="E8" s="5"/>
      <c r="F8" s="16">
        <f>COUNTA(C11:C34)</f>
        <v>8</v>
      </c>
      <c r="G8" s="16" t="s">
        <v>3</v>
      </c>
      <c r="H8" s="24"/>
      <c r="I8" s="34">
        <f>'概要設定'!B6</f>
        <v>120</v>
      </c>
      <c r="J8" s="5" t="s">
        <v>7</v>
      </c>
      <c r="M8" s="5"/>
      <c r="N8" s="5"/>
      <c r="O8" s="5"/>
      <c r="R8" s="15" t="s">
        <v>14</v>
      </c>
      <c r="T8" s="79" t="str">
        <f>C7&amp;"/"&amp;G7&amp;"/"&amp;'概要設定'!F2</f>
        <v>2015/1/11</v>
      </c>
      <c r="U8" s="80"/>
      <c r="V8" s="80"/>
      <c r="W8" s="80"/>
      <c r="X8" s="24"/>
      <c r="Y8" s="24"/>
      <c r="Z8" s="24"/>
      <c r="AA8" s="24"/>
      <c r="AB8" s="24"/>
      <c r="AC8" s="24"/>
      <c r="AD8" s="24"/>
      <c r="AE8" s="24"/>
      <c r="AF8" s="35" t="s">
        <v>6</v>
      </c>
      <c r="AG8" s="36" t="str">
        <f>'概要設定'!B8</f>
        <v>トップガン</v>
      </c>
      <c r="AH8" s="4"/>
      <c r="AI8" s="4"/>
      <c r="AJ8" s="4"/>
      <c r="AK8" s="4"/>
    </row>
    <row r="9" spans="1:2" s="5" customFormat="1" ht="14.25">
      <c r="A9" s="37" t="s">
        <v>29</v>
      </c>
      <c r="B9" s="38"/>
    </row>
    <row r="10" spans="1:38" ht="18.75" customHeight="1">
      <c r="A10" s="25" t="s">
        <v>30</v>
      </c>
      <c r="B10" s="38"/>
      <c r="C10" s="9"/>
      <c r="D10" s="10" t="str">
        <f>IF(C11="","",C11)</f>
        <v>白戸</v>
      </c>
      <c r="E10" s="11"/>
      <c r="F10" s="10" t="str">
        <f>IF(C13="","",C13)</f>
        <v>吉向</v>
      </c>
      <c r="G10" s="11"/>
      <c r="H10" s="10" t="str">
        <f>IF(C15="","",C15)</f>
        <v>植田</v>
      </c>
      <c r="I10" s="11"/>
      <c r="J10" s="10" t="str">
        <f>IF(C17="","",C17)</f>
        <v>斎藤裕児</v>
      </c>
      <c r="K10" s="11"/>
      <c r="L10" s="10" t="str">
        <f>IF(C19="","",C19)</f>
        <v>斎藤大輔</v>
      </c>
      <c r="M10" s="11"/>
      <c r="N10" s="10" t="str">
        <f>IF(C21="","",C21)</f>
        <v>鷲尾</v>
      </c>
      <c r="O10" s="11"/>
      <c r="P10" s="10" t="str">
        <f>IF(C23="","",C23)</f>
        <v>岩本</v>
      </c>
      <c r="Q10" s="11"/>
      <c r="R10" s="10" t="str">
        <f>IF(C25="","",C25)</f>
        <v>西岡</v>
      </c>
      <c r="S10" s="11"/>
      <c r="T10" s="10">
        <f>IF(C27="","",C27)</f>
      </c>
      <c r="U10" s="11"/>
      <c r="V10" s="10">
        <f>IF(C29="","",C29)</f>
      </c>
      <c r="W10" s="11"/>
      <c r="X10" s="10">
        <f>IF(C31="","",C31)</f>
      </c>
      <c r="Y10" s="11"/>
      <c r="Z10" s="10">
        <f>IF(C33="","",C33)</f>
      </c>
      <c r="AA10" s="11"/>
      <c r="AB10" s="10">
        <f>IF(E33="","",E33)</f>
      </c>
      <c r="AC10" s="11"/>
      <c r="AD10" s="10">
        <f>IF(G33="","",G33)</f>
      </c>
      <c r="AE10" s="11"/>
      <c r="AF10" s="6" t="s">
        <v>0</v>
      </c>
      <c r="AG10" s="7" t="s">
        <v>1</v>
      </c>
      <c r="AH10" s="14" t="s">
        <v>2</v>
      </c>
      <c r="AI10" s="7" t="s">
        <v>4</v>
      </c>
      <c r="AJ10" s="7" t="s">
        <v>8</v>
      </c>
      <c r="AK10" s="7" t="s">
        <v>5</v>
      </c>
      <c r="AL10" s="7" t="s">
        <v>33</v>
      </c>
    </row>
    <row r="11" spans="1:38" s="2" customFormat="1" ht="11.25" customHeight="1">
      <c r="A11" s="72"/>
      <c r="B11" s="73"/>
      <c r="C11" s="74" t="s">
        <v>45</v>
      </c>
      <c r="D11" s="44"/>
      <c r="E11" s="45"/>
      <c r="F11" s="39"/>
      <c r="G11" s="13"/>
      <c r="H11" s="39"/>
      <c r="I11" s="13"/>
      <c r="J11" s="39"/>
      <c r="K11" s="13"/>
      <c r="L11" s="39"/>
      <c r="M11" s="13"/>
      <c r="N11" s="39"/>
      <c r="O11" s="13"/>
      <c r="P11" s="39"/>
      <c r="Q11" s="13" t="s">
        <v>94</v>
      </c>
      <c r="R11" s="39"/>
      <c r="S11" s="13"/>
      <c r="T11" s="39"/>
      <c r="U11" s="13"/>
      <c r="V11" s="39"/>
      <c r="W11" s="13"/>
      <c r="X11" s="39"/>
      <c r="Y11" s="13"/>
      <c r="Z11" s="39"/>
      <c r="AA11" s="13"/>
      <c r="AB11" s="39"/>
      <c r="AC11" s="13"/>
      <c r="AD11" s="39"/>
      <c r="AE11" s="13"/>
      <c r="AF11" s="65">
        <f>IF(C11="","",COUNTIF(D12:AA12,AF$10))</f>
        <v>6</v>
      </c>
      <c r="AG11" s="67">
        <f>IF(C11="","",COUNTIF(D12:AA12,"&gt;=0"))</f>
        <v>1</v>
      </c>
      <c r="AH11" s="67">
        <f>SUM(F12:AE12)+('概要設定'!B6)*AF11</f>
        <v>829</v>
      </c>
      <c r="AI11" s="63">
        <f>SUM(D14,D16,D18,D20,D22,D24,D26,D28,D30,D32,D34,D36,D38,)</f>
        <v>387</v>
      </c>
      <c r="AJ11" s="63">
        <f>IF(C11="","",AF11*100000000+AH11*10000-AI11)</f>
        <v>608289613</v>
      </c>
      <c r="AK11" s="67">
        <f>IF(C11="","",RANK(AJ$11:AJ$34,AJ$11:AJ$34))</f>
        <v>1</v>
      </c>
      <c r="AL11" s="63">
        <f>MAX(D11:AA11)</f>
        <v>0</v>
      </c>
    </row>
    <row r="12" spans="1:38" s="3" customFormat="1" ht="24" customHeight="1">
      <c r="A12" s="72"/>
      <c r="B12" s="73"/>
      <c r="C12" s="81"/>
      <c r="D12" s="61"/>
      <c r="E12" s="62"/>
      <c r="F12" s="70">
        <v>109</v>
      </c>
      <c r="G12" s="71"/>
      <c r="H12" s="70" t="s">
        <v>34</v>
      </c>
      <c r="I12" s="71"/>
      <c r="J12" s="70" t="s">
        <v>93</v>
      </c>
      <c r="K12" s="71"/>
      <c r="L12" s="70" t="s">
        <v>34</v>
      </c>
      <c r="M12" s="71"/>
      <c r="N12" s="70" t="s">
        <v>34</v>
      </c>
      <c r="O12" s="71"/>
      <c r="P12" s="70" t="s">
        <v>93</v>
      </c>
      <c r="Q12" s="71"/>
      <c r="R12" s="70" t="s">
        <v>34</v>
      </c>
      <c r="S12" s="71"/>
      <c r="T12" s="70"/>
      <c r="U12" s="71"/>
      <c r="V12" s="70"/>
      <c r="W12" s="71"/>
      <c r="X12" s="70"/>
      <c r="Y12" s="71"/>
      <c r="Z12" s="70"/>
      <c r="AA12" s="71"/>
      <c r="AB12" s="70"/>
      <c r="AC12" s="71"/>
      <c r="AD12" s="70"/>
      <c r="AE12" s="71"/>
      <c r="AF12" s="66"/>
      <c r="AG12" s="68"/>
      <c r="AH12" s="68"/>
      <c r="AI12" s="64"/>
      <c r="AJ12" s="76"/>
      <c r="AK12" s="69"/>
      <c r="AL12" s="64"/>
    </row>
    <row r="13" spans="1:38" s="2" customFormat="1" ht="11.25" customHeight="1">
      <c r="A13" s="72"/>
      <c r="B13" s="73"/>
      <c r="C13" s="74" t="s">
        <v>46</v>
      </c>
      <c r="D13" s="40"/>
      <c r="E13" s="41"/>
      <c r="F13" s="44"/>
      <c r="G13" s="45"/>
      <c r="H13" s="39"/>
      <c r="I13" s="13"/>
      <c r="J13" s="39"/>
      <c r="K13" s="13"/>
      <c r="L13" s="39"/>
      <c r="M13" s="13"/>
      <c r="N13" s="39"/>
      <c r="O13" s="13"/>
      <c r="P13" s="39"/>
      <c r="Q13" s="13">
        <v>110</v>
      </c>
      <c r="R13" s="39"/>
      <c r="S13" s="13"/>
      <c r="T13" s="39"/>
      <c r="U13" s="13"/>
      <c r="V13" s="39"/>
      <c r="W13" s="13"/>
      <c r="X13" s="39"/>
      <c r="Y13" s="13"/>
      <c r="Z13" s="39"/>
      <c r="AA13" s="13"/>
      <c r="AB13" s="39"/>
      <c r="AC13" s="13"/>
      <c r="AD13" s="39"/>
      <c r="AE13" s="13"/>
      <c r="AF13" s="65">
        <f>IF(C13="","",COUNTIF(D14:AA14,AF$10))</f>
        <v>6</v>
      </c>
      <c r="AG13" s="67">
        <f>IF(C13="","",COUNTIF(D14:AA14,"&gt;=0"))</f>
        <v>1</v>
      </c>
      <c r="AH13" s="67">
        <f>SUM(D14,H14:AE14)+('概要設定'!B6)*AF13</f>
        <v>730</v>
      </c>
      <c r="AI13" s="63">
        <f>SUM(F12,F16,F18,F20,F22,F24,F26,F28,F30,F32,F34,F36,F38,)</f>
        <v>315</v>
      </c>
      <c r="AJ13" s="63">
        <f>IF(C13="","",AF13*100000000+AH13*10000-AI13)</f>
        <v>607299685</v>
      </c>
      <c r="AK13" s="67">
        <f>IF(C13="","",RANK(AJ$11:AJ$34,AJ$11:AJ$34))</f>
        <v>2</v>
      </c>
      <c r="AL13" s="63">
        <f>MAX(D13:AA13)</f>
        <v>110</v>
      </c>
    </row>
    <row r="14" spans="1:38" s="3" customFormat="1" ht="24" customHeight="1">
      <c r="A14" s="72"/>
      <c r="B14" s="73"/>
      <c r="C14" s="81"/>
      <c r="D14" s="70" t="s">
        <v>34</v>
      </c>
      <c r="E14" s="71"/>
      <c r="F14" s="61"/>
      <c r="G14" s="62"/>
      <c r="H14" s="70" t="s">
        <v>34</v>
      </c>
      <c r="I14" s="71"/>
      <c r="J14" s="70">
        <v>10</v>
      </c>
      <c r="K14" s="71"/>
      <c r="L14" s="70" t="s">
        <v>93</v>
      </c>
      <c r="M14" s="71"/>
      <c r="N14" s="70" t="s">
        <v>34</v>
      </c>
      <c r="O14" s="71"/>
      <c r="P14" s="70" t="s">
        <v>93</v>
      </c>
      <c r="Q14" s="71"/>
      <c r="R14" s="70" t="s">
        <v>34</v>
      </c>
      <c r="S14" s="71"/>
      <c r="T14" s="70"/>
      <c r="U14" s="71"/>
      <c r="V14" s="70"/>
      <c r="W14" s="71"/>
      <c r="X14" s="70"/>
      <c r="Y14" s="71"/>
      <c r="Z14" s="70"/>
      <c r="AA14" s="71"/>
      <c r="AB14" s="70"/>
      <c r="AC14" s="71"/>
      <c r="AD14" s="70"/>
      <c r="AE14" s="71"/>
      <c r="AF14" s="66"/>
      <c r="AG14" s="68"/>
      <c r="AH14" s="68"/>
      <c r="AI14" s="64"/>
      <c r="AJ14" s="76"/>
      <c r="AK14" s="69"/>
      <c r="AL14" s="64"/>
    </row>
    <row r="15" spans="1:38" s="2" customFormat="1" ht="11.25" customHeight="1">
      <c r="A15" s="72"/>
      <c r="B15" s="73"/>
      <c r="C15" s="74" t="s">
        <v>47</v>
      </c>
      <c r="D15" s="40"/>
      <c r="E15" s="41"/>
      <c r="F15" s="39"/>
      <c r="G15" s="13"/>
      <c r="H15" s="44"/>
      <c r="I15" s="45"/>
      <c r="J15" s="39"/>
      <c r="K15" s="13"/>
      <c r="L15" s="39"/>
      <c r="M15" s="13"/>
      <c r="N15" s="39"/>
      <c r="O15" s="13"/>
      <c r="P15" s="39"/>
      <c r="Q15" s="13"/>
      <c r="R15" s="39"/>
      <c r="S15" s="13"/>
      <c r="T15" s="39"/>
      <c r="U15" s="13"/>
      <c r="V15" s="39"/>
      <c r="W15" s="13"/>
      <c r="X15" s="39"/>
      <c r="Y15" s="13"/>
      <c r="Z15" s="39"/>
      <c r="AA15" s="13"/>
      <c r="AB15" s="39"/>
      <c r="AC15" s="13"/>
      <c r="AD15" s="39"/>
      <c r="AE15" s="13"/>
      <c r="AF15" s="65">
        <f>IF(C15="","",COUNTIF(D16:AA16,AF$10))</f>
        <v>4</v>
      </c>
      <c r="AG15" s="67">
        <f>IF(C15="","",COUNTIF(D16:AA16,"&gt;=0"))</f>
        <v>3</v>
      </c>
      <c r="AH15" s="67">
        <f>SUM(D16:G16,J16:AE16)+('概要設定'!B6)*AF15</f>
        <v>735</v>
      </c>
      <c r="AI15" s="63">
        <f>SUM(H12,H14,H18,H20,H22,H24,H26,H28,H30,H32,H34,H36,H38,)</f>
        <v>205</v>
      </c>
      <c r="AJ15" s="63">
        <f>IF(C15="","",AF15*100000000+AH15*10000-AI15)</f>
        <v>407349795</v>
      </c>
      <c r="AK15" s="67">
        <f>IF(C15="","",RANK(AJ$11:AJ$34,AJ$11:AJ$34))</f>
        <v>3</v>
      </c>
      <c r="AL15" s="63">
        <f>MAX(D15:AA15)</f>
        <v>0</v>
      </c>
    </row>
    <row r="16" spans="1:38" s="3" customFormat="1" ht="24" customHeight="1">
      <c r="A16" s="72"/>
      <c r="B16" s="73"/>
      <c r="C16" s="81"/>
      <c r="D16" s="70">
        <v>100</v>
      </c>
      <c r="E16" s="71"/>
      <c r="F16" s="70">
        <v>97</v>
      </c>
      <c r="G16" s="71"/>
      <c r="H16" s="61"/>
      <c r="I16" s="62"/>
      <c r="J16" s="70" t="s">
        <v>93</v>
      </c>
      <c r="K16" s="71"/>
      <c r="L16" s="70" t="s">
        <v>93</v>
      </c>
      <c r="M16" s="71"/>
      <c r="N16" s="70" t="s">
        <v>34</v>
      </c>
      <c r="O16" s="71"/>
      <c r="P16" s="70" t="s">
        <v>34</v>
      </c>
      <c r="Q16" s="71"/>
      <c r="R16" s="70">
        <v>58</v>
      </c>
      <c r="S16" s="71"/>
      <c r="T16" s="70"/>
      <c r="U16" s="71"/>
      <c r="V16" s="70"/>
      <c r="W16" s="71"/>
      <c r="X16" s="70"/>
      <c r="Y16" s="71"/>
      <c r="Z16" s="70"/>
      <c r="AA16" s="71"/>
      <c r="AB16" s="70"/>
      <c r="AC16" s="71"/>
      <c r="AD16" s="70"/>
      <c r="AE16" s="71"/>
      <c r="AF16" s="66"/>
      <c r="AG16" s="68"/>
      <c r="AH16" s="68"/>
      <c r="AI16" s="64"/>
      <c r="AJ16" s="76"/>
      <c r="AK16" s="69"/>
      <c r="AL16" s="64"/>
    </row>
    <row r="17" spans="1:38" s="2" customFormat="1" ht="11.25" customHeight="1">
      <c r="A17" s="72"/>
      <c r="B17" s="73"/>
      <c r="C17" s="74" t="s">
        <v>48</v>
      </c>
      <c r="D17" s="40"/>
      <c r="E17" s="41"/>
      <c r="F17" s="39"/>
      <c r="G17" s="13">
        <v>113</v>
      </c>
      <c r="H17" s="39"/>
      <c r="I17" s="13"/>
      <c r="J17" s="44"/>
      <c r="K17" s="45"/>
      <c r="L17" s="39"/>
      <c r="M17" s="13"/>
      <c r="N17" s="39"/>
      <c r="O17" s="13"/>
      <c r="P17" s="39"/>
      <c r="Q17" s="13"/>
      <c r="R17" s="39"/>
      <c r="S17" s="13"/>
      <c r="T17" s="39"/>
      <c r="U17" s="13"/>
      <c r="V17" s="39"/>
      <c r="W17" s="13"/>
      <c r="X17" s="39"/>
      <c r="Y17" s="13"/>
      <c r="Z17" s="39"/>
      <c r="AA17" s="13"/>
      <c r="AB17" s="39"/>
      <c r="AC17" s="13"/>
      <c r="AD17" s="39"/>
      <c r="AE17" s="13"/>
      <c r="AF17" s="65">
        <f>IF(C17="","",COUNTIF(D18:AA18,AF$10))</f>
        <v>4</v>
      </c>
      <c r="AG17" s="67">
        <f>IF(C17="","",COUNTIF(D18:AA18,"&gt;=0"))</f>
        <v>3</v>
      </c>
      <c r="AH17" s="67">
        <f>SUM(D18:I18,L18:AE18)+('概要設定'!B6)*AF17</f>
        <v>734</v>
      </c>
      <c r="AI17" s="63">
        <f>SUM(J12,J14,J16,J20,J22,J24,J26,J28,J30,J32,J34,J36,J38,)</f>
        <v>98</v>
      </c>
      <c r="AJ17" s="63">
        <f>IF(C17="","",AF17*100000000+AH17*10000-AI17)</f>
        <v>407339902</v>
      </c>
      <c r="AK17" s="67">
        <f>IF(C17="","",RANK(AJ$11:AJ$34,AJ$11:AJ$34))</f>
        <v>4</v>
      </c>
      <c r="AL17" s="63">
        <f>MAX(D17:AA17)</f>
        <v>113</v>
      </c>
    </row>
    <row r="18" spans="1:38" s="3" customFormat="1" ht="24" customHeight="1">
      <c r="A18" s="72"/>
      <c r="B18" s="73"/>
      <c r="C18" s="81"/>
      <c r="D18" s="70">
        <v>84</v>
      </c>
      <c r="E18" s="71"/>
      <c r="F18" s="70" t="s">
        <v>93</v>
      </c>
      <c r="G18" s="71"/>
      <c r="H18" s="70">
        <v>55</v>
      </c>
      <c r="I18" s="71"/>
      <c r="J18" s="61"/>
      <c r="K18" s="62"/>
      <c r="L18" s="70" t="s">
        <v>34</v>
      </c>
      <c r="M18" s="71"/>
      <c r="N18" s="70" t="s">
        <v>93</v>
      </c>
      <c r="O18" s="71"/>
      <c r="P18" s="70">
        <v>115</v>
      </c>
      <c r="Q18" s="71"/>
      <c r="R18" s="70" t="s">
        <v>34</v>
      </c>
      <c r="S18" s="71"/>
      <c r="T18" s="70"/>
      <c r="U18" s="71"/>
      <c r="V18" s="70"/>
      <c r="W18" s="71"/>
      <c r="X18" s="70"/>
      <c r="Y18" s="71"/>
      <c r="Z18" s="70"/>
      <c r="AA18" s="71"/>
      <c r="AB18" s="70"/>
      <c r="AC18" s="71"/>
      <c r="AD18" s="70"/>
      <c r="AE18" s="71"/>
      <c r="AF18" s="66"/>
      <c r="AG18" s="68"/>
      <c r="AH18" s="68"/>
      <c r="AI18" s="64"/>
      <c r="AJ18" s="76"/>
      <c r="AK18" s="69"/>
      <c r="AL18" s="64"/>
    </row>
    <row r="19" spans="1:38" s="2" customFormat="1" ht="11.25" customHeight="1">
      <c r="A19" s="72"/>
      <c r="B19" s="73"/>
      <c r="C19" s="74" t="s">
        <v>49</v>
      </c>
      <c r="D19" s="40"/>
      <c r="E19" s="41"/>
      <c r="F19" s="39"/>
      <c r="G19" s="13"/>
      <c r="H19" s="39"/>
      <c r="I19" s="13"/>
      <c r="J19" s="39"/>
      <c r="K19" s="13"/>
      <c r="L19" s="44"/>
      <c r="M19" s="45"/>
      <c r="N19" s="39"/>
      <c r="O19" s="13"/>
      <c r="P19" s="39"/>
      <c r="Q19" s="13"/>
      <c r="R19" s="39"/>
      <c r="S19" s="13"/>
      <c r="T19" s="39"/>
      <c r="U19" s="13"/>
      <c r="V19" s="39"/>
      <c r="W19" s="13"/>
      <c r="X19" s="39"/>
      <c r="Y19" s="13"/>
      <c r="Z19" s="39"/>
      <c r="AA19" s="13"/>
      <c r="AB19" s="39"/>
      <c r="AC19" s="13"/>
      <c r="AD19" s="39"/>
      <c r="AE19" s="13"/>
      <c r="AF19" s="65">
        <f>IF(C19="","",COUNTIF(D20:AA20,AF$10))</f>
        <v>2</v>
      </c>
      <c r="AG19" s="67">
        <f>IF(C19="","",COUNTIF(D20:AA20,"&gt;=0"))</f>
        <v>5</v>
      </c>
      <c r="AH19" s="67">
        <f>SUM(D20:K20,N20:AE20)+('概要設定'!B6)*AF19</f>
        <v>510</v>
      </c>
      <c r="AI19" s="63">
        <f>SUM(L12,L14,L16,L18,L22,L24,L26,L28,L30,L32,L34,L36,L38,)</f>
        <v>135</v>
      </c>
      <c r="AJ19" s="63">
        <f>IF(C19="","",AF19*100000000+AH19*10000-AI19)</f>
        <v>205099865</v>
      </c>
      <c r="AK19" s="67">
        <f>IF(C19="","",RANK(AJ$11:AJ$34,AJ$11:AJ$34))</f>
        <v>7</v>
      </c>
      <c r="AL19" s="63">
        <f>MAX(D19:AA19)</f>
        <v>0</v>
      </c>
    </row>
    <row r="20" spans="1:38" s="3" customFormat="1" ht="24" customHeight="1">
      <c r="A20" s="72"/>
      <c r="B20" s="73"/>
      <c r="C20" s="75"/>
      <c r="D20" s="70">
        <v>90</v>
      </c>
      <c r="E20" s="71"/>
      <c r="F20" s="70">
        <v>35</v>
      </c>
      <c r="G20" s="71"/>
      <c r="H20" s="70">
        <v>54</v>
      </c>
      <c r="I20" s="71"/>
      <c r="J20" s="70">
        <v>38</v>
      </c>
      <c r="K20" s="71"/>
      <c r="L20" s="61"/>
      <c r="M20" s="62"/>
      <c r="N20" s="70">
        <v>53</v>
      </c>
      <c r="O20" s="71"/>
      <c r="P20" s="70" t="s">
        <v>34</v>
      </c>
      <c r="Q20" s="71"/>
      <c r="R20" s="70" t="s">
        <v>93</v>
      </c>
      <c r="S20" s="71"/>
      <c r="T20" s="70"/>
      <c r="U20" s="71"/>
      <c r="V20" s="70"/>
      <c r="W20" s="71"/>
      <c r="X20" s="70"/>
      <c r="Y20" s="71"/>
      <c r="Z20" s="70"/>
      <c r="AA20" s="71"/>
      <c r="AB20" s="70"/>
      <c r="AC20" s="71"/>
      <c r="AD20" s="70"/>
      <c r="AE20" s="71"/>
      <c r="AF20" s="66"/>
      <c r="AG20" s="68"/>
      <c r="AH20" s="68"/>
      <c r="AI20" s="64"/>
      <c r="AJ20" s="76"/>
      <c r="AK20" s="69"/>
      <c r="AL20" s="64"/>
    </row>
    <row r="21" spans="1:38" s="2" customFormat="1" ht="11.25" customHeight="1">
      <c r="A21" s="72"/>
      <c r="B21" s="73"/>
      <c r="C21" s="74" t="s">
        <v>50</v>
      </c>
      <c r="D21" s="40"/>
      <c r="E21" s="41"/>
      <c r="F21" s="39"/>
      <c r="G21" s="13"/>
      <c r="H21" s="39"/>
      <c r="I21" s="13"/>
      <c r="J21" s="39"/>
      <c r="K21" s="13"/>
      <c r="L21" s="39"/>
      <c r="M21" s="13"/>
      <c r="N21" s="44"/>
      <c r="O21" s="45"/>
      <c r="P21" s="39"/>
      <c r="Q21" s="13"/>
      <c r="R21" s="39"/>
      <c r="S21" s="13"/>
      <c r="T21" s="39"/>
      <c r="U21" s="13"/>
      <c r="V21" s="39"/>
      <c r="W21" s="13"/>
      <c r="X21" s="39"/>
      <c r="Y21" s="13"/>
      <c r="Z21" s="39"/>
      <c r="AA21" s="13"/>
      <c r="AB21" s="39"/>
      <c r="AC21" s="13"/>
      <c r="AD21" s="39"/>
      <c r="AE21" s="13"/>
      <c r="AF21" s="65">
        <f>IF(C21="","",COUNTIF(D22:AA22,AF$10))</f>
        <v>2</v>
      </c>
      <c r="AG21" s="67">
        <f>IF(C21="","",COUNTIF(D22:AA22,"&gt;=0"))</f>
        <v>5</v>
      </c>
      <c r="AH21" s="67">
        <f>SUM(D22:M22,P22:AE22)+('概要設定'!B6)*AF21</f>
        <v>624</v>
      </c>
      <c r="AI21" s="63">
        <f>SUM(N12,N14,N16,N18,N20,N24,N26,N28,N30,N32,N34,N36,N38,)</f>
        <v>159</v>
      </c>
      <c r="AJ21" s="63">
        <f>IF(C21="","",AF21*100000000+AH21*10000-AI21)</f>
        <v>206239841</v>
      </c>
      <c r="AK21" s="67">
        <f>IF(C21="","",RANK(AJ$11:AJ$34,AJ$11:AJ$34))</f>
        <v>6</v>
      </c>
      <c r="AL21" s="63">
        <f>MAX(D21:AA21)</f>
        <v>0</v>
      </c>
    </row>
    <row r="22" spans="1:38" s="3" customFormat="1" ht="24" customHeight="1">
      <c r="A22" s="72"/>
      <c r="B22" s="73"/>
      <c r="C22" s="75"/>
      <c r="D22" s="70">
        <v>107</v>
      </c>
      <c r="E22" s="71"/>
      <c r="F22" s="70">
        <v>62</v>
      </c>
      <c r="G22" s="71"/>
      <c r="H22" s="70">
        <v>90</v>
      </c>
      <c r="I22" s="71"/>
      <c r="J22" s="70">
        <v>23</v>
      </c>
      <c r="K22" s="71"/>
      <c r="L22" s="70" t="s">
        <v>93</v>
      </c>
      <c r="M22" s="71"/>
      <c r="N22" s="61"/>
      <c r="O22" s="62"/>
      <c r="P22" s="70" t="s">
        <v>93</v>
      </c>
      <c r="Q22" s="71"/>
      <c r="R22" s="70">
        <v>102</v>
      </c>
      <c r="S22" s="71"/>
      <c r="T22" s="70"/>
      <c r="U22" s="71"/>
      <c r="V22" s="59"/>
      <c r="W22" s="60"/>
      <c r="X22" s="70"/>
      <c r="Y22" s="71"/>
      <c r="Z22" s="70"/>
      <c r="AA22" s="71"/>
      <c r="AB22" s="70"/>
      <c r="AC22" s="71"/>
      <c r="AD22" s="70"/>
      <c r="AE22" s="71"/>
      <c r="AF22" s="66"/>
      <c r="AG22" s="68"/>
      <c r="AH22" s="68"/>
      <c r="AI22" s="64"/>
      <c r="AJ22" s="76"/>
      <c r="AK22" s="69"/>
      <c r="AL22" s="64"/>
    </row>
    <row r="23" spans="1:38" s="2" customFormat="1" ht="11.25" customHeight="1">
      <c r="A23" s="72"/>
      <c r="B23" s="73"/>
      <c r="C23" s="74" t="s">
        <v>51</v>
      </c>
      <c r="D23" s="40"/>
      <c r="E23" s="41"/>
      <c r="F23" s="39"/>
      <c r="G23" s="13"/>
      <c r="H23" s="39"/>
      <c r="I23" s="13"/>
      <c r="J23" s="39"/>
      <c r="K23" s="13"/>
      <c r="L23" s="39"/>
      <c r="M23" s="13"/>
      <c r="N23" s="39"/>
      <c r="O23" s="13"/>
      <c r="P23" s="44"/>
      <c r="Q23" s="45"/>
      <c r="R23" s="39"/>
      <c r="S23" s="13"/>
      <c r="T23" s="39"/>
      <c r="U23" s="13"/>
      <c r="V23" s="39"/>
      <c r="W23" s="13"/>
      <c r="X23" s="39"/>
      <c r="Y23" s="13"/>
      <c r="Z23" s="39"/>
      <c r="AA23" s="13"/>
      <c r="AB23" s="39"/>
      <c r="AC23" s="13"/>
      <c r="AD23" s="39"/>
      <c r="AE23" s="13"/>
      <c r="AF23" s="65">
        <f>IF(C23="","",COUNTIF(D24:AA24,AF$10))</f>
        <v>1</v>
      </c>
      <c r="AG23" s="67">
        <f>IF(C23="","",COUNTIF(D24:AA24,"&gt;=0"))</f>
        <v>6</v>
      </c>
      <c r="AH23" s="67">
        <f>SUM(D24:O24,R24:AE24)+('概要設定'!B6)*AF23</f>
        <v>385</v>
      </c>
      <c r="AI23" s="63">
        <f>SUM(P12,P14,P16,P18,P20,P22,P26,P28,P30,P32,P34,P36,P38,)</f>
        <v>115</v>
      </c>
      <c r="AJ23" s="63">
        <f>IF(C23="","",AF23*100000000+AH23*10000-AI23)</f>
        <v>103849885</v>
      </c>
      <c r="AK23" s="67">
        <f>IF(C23="","",RANK(AJ$11:AJ$34,AJ$11:AJ$34))</f>
        <v>8</v>
      </c>
      <c r="AL23" s="63">
        <f>MAX(D23:AA23)</f>
        <v>0</v>
      </c>
    </row>
    <row r="24" spans="1:38" s="3" customFormat="1" ht="24" customHeight="1">
      <c r="A24" s="72"/>
      <c r="B24" s="73"/>
      <c r="C24" s="75"/>
      <c r="D24" s="70">
        <v>0</v>
      </c>
      <c r="E24" s="71"/>
      <c r="F24" s="70">
        <v>0</v>
      </c>
      <c r="G24" s="71"/>
      <c r="H24" s="70">
        <v>6</v>
      </c>
      <c r="I24" s="71"/>
      <c r="J24" s="70" t="s">
        <v>34</v>
      </c>
      <c r="K24" s="71"/>
      <c r="L24" s="70">
        <v>71</v>
      </c>
      <c r="M24" s="71"/>
      <c r="N24" s="70">
        <v>106</v>
      </c>
      <c r="O24" s="71"/>
      <c r="P24" s="61"/>
      <c r="Q24" s="62"/>
      <c r="R24" s="70">
        <v>82</v>
      </c>
      <c r="S24" s="71"/>
      <c r="T24" s="59"/>
      <c r="U24" s="60"/>
      <c r="V24" s="70"/>
      <c r="W24" s="71"/>
      <c r="X24" s="70"/>
      <c r="Y24" s="71"/>
      <c r="Z24" s="70"/>
      <c r="AA24" s="71"/>
      <c r="AB24" s="70"/>
      <c r="AC24" s="71"/>
      <c r="AD24" s="70"/>
      <c r="AE24" s="71"/>
      <c r="AF24" s="66"/>
      <c r="AG24" s="68"/>
      <c r="AH24" s="68"/>
      <c r="AI24" s="64"/>
      <c r="AJ24" s="76"/>
      <c r="AK24" s="69"/>
      <c r="AL24" s="64"/>
    </row>
    <row r="25" spans="1:38" s="2" customFormat="1" ht="11.25" customHeight="1">
      <c r="A25" s="72"/>
      <c r="B25" s="73"/>
      <c r="C25" s="74" t="s">
        <v>52</v>
      </c>
      <c r="D25" s="40"/>
      <c r="E25" s="41"/>
      <c r="F25" s="39"/>
      <c r="G25" s="13"/>
      <c r="H25" s="39"/>
      <c r="I25" s="13"/>
      <c r="J25" s="39"/>
      <c r="K25" s="13"/>
      <c r="L25" s="39"/>
      <c r="M25" s="13"/>
      <c r="N25" s="39"/>
      <c r="O25" s="13"/>
      <c r="P25" s="39"/>
      <c r="Q25" s="13"/>
      <c r="R25" s="44"/>
      <c r="S25" s="45"/>
      <c r="T25" s="39"/>
      <c r="U25" s="13"/>
      <c r="V25" s="39"/>
      <c r="W25" s="13"/>
      <c r="X25" s="39"/>
      <c r="Y25" s="13"/>
      <c r="Z25" s="39"/>
      <c r="AA25" s="13"/>
      <c r="AB25" s="39"/>
      <c r="AC25" s="13"/>
      <c r="AD25" s="39"/>
      <c r="AE25" s="13"/>
      <c r="AF25" s="65">
        <f>IF(C25="","",COUNTIF(D26:AA26,AF$10))</f>
        <v>3</v>
      </c>
      <c r="AG25" s="67">
        <f>IF(C25="","",COUNTIF(D26:AA26,"&gt;=0"))</f>
        <v>4</v>
      </c>
      <c r="AH25" s="67">
        <f>SUM(D26:Q26,T26:AE26)+('概要設定'!B6)*AF25</f>
        <v>469</v>
      </c>
      <c r="AI25" s="63">
        <f>SUM(R12,R14,R16,R18,R20,R22,R24,R28,R30,R32,R34,R36,R38,)</f>
        <v>242</v>
      </c>
      <c r="AJ25" s="63">
        <f>IF(C25="","",AF25*100000000+AH25*10000-AI25)</f>
        <v>304689758</v>
      </c>
      <c r="AK25" s="67">
        <f>IF(C25="","",RANK(AJ$11:AJ$34,AJ$11:AJ$34))</f>
        <v>5</v>
      </c>
      <c r="AL25" s="63">
        <f>MAX(D25:AA25)</f>
        <v>0</v>
      </c>
    </row>
    <row r="26" spans="1:38" s="3" customFormat="1" ht="24" customHeight="1">
      <c r="A26" s="72"/>
      <c r="B26" s="73"/>
      <c r="C26" s="75"/>
      <c r="D26" s="70">
        <v>6</v>
      </c>
      <c r="E26" s="71"/>
      <c r="F26" s="70">
        <v>12</v>
      </c>
      <c r="G26" s="71"/>
      <c r="H26" s="70" t="s">
        <v>93</v>
      </c>
      <c r="I26" s="71"/>
      <c r="J26" s="70">
        <v>27</v>
      </c>
      <c r="K26" s="71"/>
      <c r="L26" s="70">
        <v>64</v>
      </c>
      <c r="M26" s="71"/>
      <c r="N26" s="70" t="s">
        <v>93</v>
      </c>
      <c r="O26" s="71"/>
      <c r="P26" s="70" t="s">
        <v>93</v>
      </c>
      <c r="Q26" s="71"/>
      <c r="R26" s="61"/>
      <c r="S26" s="62"/>
      <c r="T26" s="70"/>
      <c r="U26" s="71"/>
      <c r="V26" s="70"/>
      <c r="W26" s="71"/>
      <c r="X26" s="70"/>
      <c r="Y26" s="71"/>
      <c r="Z26" s="70"/>
      <c r="AA26" s="71"/>
      <c r="AB26" s="70"/>
      <c r="AC26" s="71"/>
      <c r="AD26" s="70"/>
      <c r="AE26" s="71"/>
      <c r="AF26" s="66"/>
      <c r="AG26" s="68"/>
      <c r="AH26" s="68"/>
      <c r="AI26" s="64"/>
      <c r="AJ26" s="76"/>
      <c r="AK26" s="69"/>
      <c r="AL26" s="64"/>
    </row>
    <row r="27" spans="1:38" s="2" customFormat="1" ht="11.25" customHeight="1">
      <c r="A27" s="72"/>
      <c r="B27" s="73"/>
      <c r="C27" s="74"/>
      <c r="D27" s="40"/>
      <c r="E27" s="41"/>
      <c r="F27" s="39"/>
      <c r="G27" s="13"/>
      <c r="H27" s="39"/>
      <c r="I27" s="13"/>
      <c r="J27" s="39"/>
      <c r="K27" s="13"/>
      <c r="L27" s="39"/>
      <c r="M27" s="13"/>
      <c r="N27" s="39"/>
      <c r="O27" s="13"/>
      <c r="P27" s="39"/>
      <c r="Q27" s="13"/>
      <c r="R27" s="39"/>
      <c r="S27" s="13"/>
      <c r="T27" s="44"/>
      <c r="U27" s="45"/>
      <c r="V27" s="39"/>
      <c r="W27" s="13"/>
      <c r="X27" s="39"/>
      <c r="Y27" s="13"/>
      <c r="Z27" s="39"/>
      <c r="AA27" s="13"/>
      <c r="AB27" s="39"/>
      <c r="AC27" s="13"/>
      <c r="AD27" s="39"/>
      <c r="AE27" s="13"/>
      <c r="AF27" s="65">
        <f>IF(C27="","",COUNTIF(D28:AA28,AF$10))</f>
      </c>
      <c r="AG27" s="67">
        <f>IF(C27="","",COUNTIF(D28:AA28,"&gt;=0"))</f>
      </c>
      <c r="AH27" s="67" t="e">
        <f>SUM(D28:S28,V28:AE28)+('概要設定'!B6)*AF27</f>
        <v>#VALUE!</v>
      </c>
      <c r="AI27" s="63">
        <f>SUM(T12,T14,T16,T18,T20,T22,T24,T26,T30,T32,T34,T36,T38,)</f>
        <v>0</v>
      </c>
      <c r="AJ27" s="63">
        <f>IF(C27="","",AF27*100000000+AH27*10000-AI27)</f>
      </c>
      <c r="AK27" s="67">
        <f>IF(C27="","",RANK(AJ$11:AJ$34,AJ$11:AJ$34))</f>
      </c>
      <c r="AL27" s="63">
        <f>MAX(D27:AA27)</f>
        <v>0</v>
      </c>
    </row>
    <row r="28" spans="1:38" s="3" customFormat="1" ht="24" customHeight="1">
      <c r="A28" s="72"/>
      <c r="B28" s="73"/>
      <c r="C28" s="75"/>
      <c r="D28" s="70"/>
      <c r="E28" s="71"/>
      <c r="F28" s="70"/>
      <c r="G28" s="71"/>
      <c r="H28" s="70"/>
      <c r="I28" s="71"/>
      <c r="J28" s="70"/>
      <c r="K28" s="71"/>
      <c r="L28" s="70"/>
      <c r="M28" s="71"/>
      <c r="N28" s="70"/>
      <c r="O28" s="71"/>
      <c r="P28" s="59"/>
      <c r="Q28" s="60"/>
      <c r="R28" s="70"/>
      <c r="S28" s="71"/>
      <c r="T28" s="61"/>
      <c r="U28" s="62"/>
      <c r="V28" s="70"/>
      <c r="W28" s="71"/>
      <c r="X28" s="70"/>
      <c r="Y28" s="71"/>
      <c r="Z28" s="70"/>
      <c r="AA28" s="71"/>
      <c r="AB28" s="70"/>
      <c r="AC28" s="71"/>
      <c r="AD28" s="70"/>
      <c r="AE28" s="71"/>
      <c r="AF28" s="66"/>
      <c r="AG28" s="68"/>
      <c r="AH28" s="68"/>
      <c r="AI28" s="64"/>
      <c r="AJ28" s="76"/>
      <c r="AK28" s="69"/>
      <c r="AL28" s="64"/>
    </row>
    <row r="29" spans="1:38" s="2" customFormat="1" ht="11.25" customHeight="1">
      <c r="A29" s="72"/>
      <c r="B29" s="73"/>
      <c r="C29" s="74"/>
      <c r="D29" s="40"/>
      <c r="E29" s="41"/>
      <c r="F29" s="39"/>
      <c r="G29" s="13"/>
      <c r="H29" s="39"/>
      <c r="I29" s="13"/>
      <c r="J29" s="39"/>
      <c r="K29" s="13"/>
      <c r="L29" s="39"/>
      <c r="M29" s="13"/>
      <c r="N29" s="39"/>
      <c r="O29" s="13"/>
      <c r="P29" s="39"/>
      <c r="Q29" s="13"/>
      <c r="R29" s="39"/>
      <c r="S29" s="13"/>
      <c r="T29" s="39"/>
      <c r="U29" s="13"/>
      <c r="V29" s="44"/>
      <c r="W29" s="45"/>
      <c r="X29" s="39"/>
      <c r="Y29" s="13"/>
      <c r="Z29" s="39"/>
      <c r="AA29" s="13"/>
      <c r="AB29" s="39"/>
      <c r="AC29" s="13"/>
      <c r="AD29" s="39"/>
      <c r="AE29" s="13"/>
      <c r="AF29" s="65">
        <f>IF(C29="","",COUNTIF(D30:AA30,AF$10))</f>
      </c>
      <c r="AG29" s="67">
        <f>IF(C29="","",COUNTIF(D30:AA30,"&gt;=0"))</f>
      </c>
      <c r="AH29" s="67" t="e">
        <f>SUM(D30:U30,X30:AE30)+('概要設定'!B6)*AF29</f>
        <v>#VALUE!</v>
      </c>
      <c r="AI29" s="63">
        <f>SUM(V12,V14,V16,V18,V20,V22,V24,V26,V28,V32,V34,V36,V38)</f>
        <v>0</v>
      </c>
      <c r="AJ29" s="63">
        <f>IF(C29="","",AF29*100000000+AH29*10000-AI29)</f>
      </c>
      <c r="AK29" s="67">
        <f>IF(C29="","",RANK(AJ$11:AJ$34,AJ$11:AJ$34))</f>
      </c>
      <c r="AL29" s="63">
        <f>MAX(D29:AA29)</f>
        <v>0</v>
      </c>
    </row>
    <row r="30" spans="1:38" s="3" customFormat="1" ht="24" customHeight="1">
      <c r="A30" s="72"/>
      <c r="B30" s="73"/>
      <c r="C30" s="75"/>
      <c r="D30" s="70"/>
      <c r="E30" s="71"/>
      <c r="F30" s="70"/>
      <c r="G30" s="71"/>
      <c r="H30" s="70"/>
      <c r="I30" s="71"/>
      <c r="J30" s="70"/>
      <c r="K30" s="71"/>
      <c r="L30" s="70"/>
      <c r="M30" s="71"/>
      <c r="N30" s="59"/>
      <c r="O30" s="60"/>
      <c r="P30" s="70"/>
      <c r="Q30" s="71"/>
      <c r="R30" s="70"/>
      <c r="S30" s="71"/>
      <c r="T30" s="70"/>
      <c r="U30" s="71"/>
      <c r="V30" s="61"/>
      <c r="W30" s="62"/>
      <c r="X30" s="70"/>
      <c r="Y30" s="71"/>
      <c r="Z30" s="70"/>
      <c r="AA30" s="71"/>
      <c r="AB30" s="70"/>
      <c r="AC30" s="71"/>
      <c r="AD30" s="70"/>
      <c r="AE30" s="71"/>
      <c r="AF30" s="66"/>
      <c r="AG30" s="68"/>
      <c r="AH30" s="68"/>
      <c r="AI30" s="64"/>
      <c r="AJ30" s="76"/>
      <c r="AK30" s="69"/>
      <c r="AL30" s="64"/>
    </row>
    <row r="31" spans="1:38" s="2" customFormat="1" ht="11.25" customHeight="1">
      <c r="A31" s="72"/>
      <c r="B31" s="73"/>
      <c r="C31" s="74"/>
      <c r="D31" s="40"/>
      <c r="E31" s="41"/>
      <c r="F31" s="39"/>
      <c r="G31" s="13"/>
      <c r="H31" s="39"/>
      <c r="I31" s="13"/>
      <c r="J31" s="39"/>
      <c r="K31" s="13"/>
      <c r="L31" s="39"/>
      <c r="M31" s="13"/>
      <c r="N31" s="39"/>
      <c r="O31" s="13"/>
      <c r="P31" s="39"/>
      <c r="Q31" s="13"/>
      <c r="R31" s="39"/>
      <c r="S31" s="13"/>
      <c r="T31" s="39"/>
      <c r="U31" s="13"/>
      <c r="V31" s="39"/>
      <c r="W31" s="13"/>
      <c r="X31" s="44"/>
      <c r="Y31" s="45"/>
      <c r="Z31" s="39"/>
      <c r="AA31" s="13"/>
      <c r="AB31" s="39"/>
      <c r="AC31" s="13"/>
      <c r="AD31" s="39"/>
      <c r="AE31" s="13"/>
      <c r="AF31" s="65">
        <f>IF(C31="","",COUNTIF(D32:AA32,AF$10))</f>
      </c>
      <c r="AG31" s="67">
        <f>IF(C31="","",COUNTIF(D32:AA32,"&gt;=0"))</f>
      </c>
      <c r="AH31" s="67" t="e">
        <f>SUM(D32:W32,Z32:AE32)+('概要設定'!B6)*AF31</f>
        <v>#VALUE!</v>
      </c>
      <c r="AI31" s="63">
        <f>SUM(X12,X14,X16,X18,X20,X22,X24,X26,X28,X30,X34,X36,X38,)</f>
        <v>0</v>
      </c>
      <c r="AJ31" s="63">
        <f>IF(C31="","",AF31*100000000+AH31*10000-AI31)</f>
      </c>
      <c r="AK31" s="67">
        <f>IF(C31="","",RANK(AJ$11:AJ$34,AJ$11:AJ$34))</f>
      </c>
      <c r="AL31" s="63">
        <f>MAX(D31:AA31)</f>
        <v>0</v>
      </c>
    </row>
    <row r="32" spans="1:38" s="3" customFormat="1" ht="24" customHeight="1">
      <c r="A32" s="72"/>
      <c r="B32" s="73"/>
      <c r="C32" s="75"/>
      <c r="D32" s="70"/>
      <c r="E32" s="71"/>
      <c r="F32" s="70"/>
      <c r="G32" s="71"/>
      <c r="H32" s="70"/>
      <c r="I32" s="71"/>
      <c r="J32" s="70"/>
      <c r="K32" s="71"/>
      <c r="L32" s="70"/>
      <c r="M32" s="71"/>
      <c r="N32" s="70"/>
      <c r="O32" s="71"/>
      <c r="P32" s="70"/>
      <c r="Q32" s="71"/>
      <c r="R32" s="70"/>
      <c r="S32" s="71"/>
      <c r="T32" s="59"/>
      <c r="U32" s="60"/>
      <c r="V32" s="59"/>
      <c r="W32" s="60"/>
      <c r="X32" s="61"/>
      <c r="Y32" s="62"/>
      <c r="Z32" s="59"/>
      <c r="AA32" s="60"/>
      <c r="AB32" s="59"/>
      <c r="AC32" s="60"/>
      <c r="AD32" s="59"/>
      <c r="AE32" s="60"/>
      <c r="AF32" s="66"/>
      <c r="AG32" s="68"/>
      <c r="AH32" s="68"/>
      <c r="AI32" s="64"/>
      <c r="AJ32" s="76"/>
      <c r="AK32" s="69"/>
      <c r="AL32" s="64"/>
    </row>
    <row r="33" spans="1:38" s="2" customFormat="1" ht="11.25" customHeight="1">
      <c r="A33" s="72"/>
      <c r="B33" s="73"/>
      <c r="C33" s="74"/>
      <c r="D33" s="40"/>
      <c r="E33" s="41"/>
      <c r="F33" s="39"/>
      <c r="G33" s="13"/>
      <c r="H33" s="39"/>
      <c r="I33" s="13"/>
      <c r="J33" s="39"/>
      <c r="K33" s="13"/>
      <c r="L33" s="39"/>
      <c r="M33" s="13"/>
      <c r="N33" s="39"/>
      <c r="O33" s="13"/>
      <c r="P33" s="39"/>
      <c r="Q33" s="13"/>
      <c r="R33" s="39"/>
      <c r="S33" s="13"/>
      <c r="T33" s="42"/>
      <c r="U33" s="43"/>
      <c r="V33" s="42"/>
      <c r="W33" s="43"/>
      <c r="X33" s="42"/>
      <c r="Y33" s="43"/>
      <c r="Z33" s="44"/>
      <c r="AA33" s="45"/>
      <c r="AB33" s="39"/>
      <c r="AC33" s="13"/>
      <c r="AD33" s="39"/>
      <c r="AE33" s="13"/>
      <c r="AF33" s="65">
        <f>IF(C33="","",COUNTIF(D34:AA34,AF$10))</f>
      </c>
      <c r="AG33" s="67">
        <f>IF(C33="","",COUNTIF(D34:AA34,"&gt;=0"))</f>
      </c>
      <c r="AH33" s="67" t="e">
        <f>SUM(D34:Y34,AB34:AE34)+('概要設定'!B6)*AF33</f>
        <v>#VALUE!</v>
      </c>
      <c r="AI33" s="63">
        <f>SUM(Z12,Z14,Z16,Z18,Z20,Z22,Z24,Z26,,Z28,Z30,Z32,Z36,Z38,)</f>
        <v>0</v>
      </c>
      <c r="AJ33" s="63">
        <f>IF(C33="","",AF33*100000000+AH33*10000-AI33)</f>
      </c>
      <c r="AK33" s="67">
        <f>IF(C33="","",RANK(AJ$11:AJ$34,AJ$11:AJ$34))</f>
      </c>
      <c r="AL33" s="63">
        <f>MAX(D33:AA33)</f>
        <v>0</v>
      </c>
    </row>
    <row r="34" spans="1:38" s="3" customFormat="1" ht="24" customHeight="1">
      <c r="A34" s="72"/>
      <c r="B34" s="73"/>
      <c r="C34" s="75"/>
      <c r="D34" s="70"/>
      <c r="E34" s="71"/>
      <c r="F34" s="70"/>
      <c r="G34" s="71"/>
      <c r="H34" s="70"/>
      <c r="I34" s="71"/>
      <c r="J34" s="70"/>
      <c r="K34" s="71"/>
      <c r="L34" s="70"/>
      <c r="M34" s="71"/>
      <c r="N34" s="70"/>
      <c r="O34" s="71"/>
      <c r="P34" s="70"/>
      <c r="Q34" s="71"/>
      <c r="R34" s="70"/>
      <c r="S34" s="71"/>
      <c r="T34" s="59"/>
      <c r="U34" s="60"/>
      <c r="V34" s="59"/>
      <c r="W34" s="60"/>
      <c r="X34" s="59"/>
      <c r="Y34" s="60"/>
      <c r="Z34" s="61"/>
      <c r="AA34" s="62"/>
      <c r="AB34" s="59"/>
      <c r="AC34" s="60"/>
      <c r="AD34" s="59"/>
      <c r="AE34" s="60"/>
      <c r="AF34" s="66"/>
      <c r="AG34" s="68"/>
      <c r="AH34" s="68"/>
      <c r="AI34" s="64"/>
      <c r="AJ34" s="76"/>
      <c r="AK34" s="69"/>
      <c r="AL34" s="64"/>
    </row>
    <row r="35" spans="1:38" s="2" customFormat="1" ht="11.25" customHeight="1">
      <c r="A35" s="72"/>
      <c r="B35" s="73"/>
      <c r="C35" s="74"/>
      <c r="D35" s="40"/>
      <c r="E35" s="41"/>
      <c r="F35" s="39"/>
      <c r="G35" s="13"/>
      <c r="H35" s="39"/>
      <c r="I35" s="13"/>
      <c r="J35" s="39"/>
      <c r="K35" s="13"/>
      <c r="L35" s="39"/>
      <c r="M35" s="13"/>
      <c r="N35" s="39"/>
      <c r="O35" s="13"/>
      <c r="P35" s="39"/>
      <c r="Q35" s="13"/>
      <c r="R35" s="39"/>
      <c r="S35" s="13"/>
      <c r="T35" s="42"/>
      <c r="U35" s="43"/>
      <c r="V35" s="42"/>
      <c r="W35" s="43"/>
      <c r="X35" s="42"/>
      <c r="Y35" s="43"/>
      <c r="Z35" s="42"/>
      <c r="AA35" s="43"/>
      <c r="AB35" s="44"/>
      <c r="AC35" s="45"/>
      <c r="AD35" s="39"/>
      <c r="AE35" s="13"/>
      <c r="AF35" s="65">
        <f>IF(C35="","",COUNTIF(D36:AA36,AF$10))</f>
      </c>
      <c r="AG35" s="67">
        <f>IF(C35="","",COUNTIF(D36:AA36,"&gt;=0"))</f>
      </c>
      <c r="AH35" s="67" t="e">
        <f>SUM(D36:AA36,AD36)+('概要設定'!B6)*AF35</f>
        <v>#VALUE!</v>
      </c>
      <c r="AI35" s="63">
        <f>SUM(AB12,AB14,AB16,AB18,AB20,AB22,AB24,AB26,AB28,AB30,AB32,AB34,AB38,)</f>
        <v>0</v>
      </c>
      <c r="AJ35" s="63">
        <f>IF(C35="","",AF35*100000000+AH35*10000-AI35)</f>
      </c>
      <c r="AK35" s="67">
        <f>IF(C35="","",RANK(AJ$11:AJ$34,AJ$11:AJ$34))</f>
      </c>
      <c r="AL35" s="63">
        <f>MAX(D35:AA35)</f>
        <v>0</v>
      </c>
    </row>
    <row r="36" spans="1:38" s="3" customFormat="1" ht="24" customHeight="1">
      <c r="A36" s="72"/>
      <c r="B36" s="73"/>
      <c r="C36" s="75"/>
      <c r="D36" s="70"/>
      <c r="E36" s="71"/>
      <c r="F36" s="70"/>
      <c r="G36" s="71"/>
      <c r="H36" s="70"/>
      <c r="I36" s="71"/>
      <c r="J36" s="70"/>
      <c r="K36" s="71"/>
      <c r="L36" s="70"/>
      <c r="M36" s="71"/>
      <c r="N36" s="70"/>
      <c r="O36" s="71"/>
      <c r="P36" s="70"/>
      <c r="Q36" s="71"/>
      <c r="R36" s="70"/>
      <c r="S36" s="71"/>
      <c r="T36" s="59"/>
      <c r="U36" s="60"/>
      <c r="V36" s="59"/>
      <c r="W36" s="60"/>
      <c r="X36" s="59"/>
      <c r="Y36" s="60"/>
      <c r="Z36" s="59"/>
      <c r="AA36" s="60"/>
      <c r="AB36" s="61"/>
      <c r="AC36" s="62"/>
      <c r="AD36" s="70"/>
      <c r="AE36" s="71"/>
      <c r="AF36" s="66"/>
      <c r="AG36" s="68"/>
      <c r="AH36" s="68"/>
      <c r="AI36" s="64"/>
      <c r="AJ36" s="76"/>
      <c r="AK36" s="69"/>
      <c r="AL36" s="64"/>
    </row>
    <row r="37" spans="1:38" s="2" customFormat="1" ht="11.25" customHeight="1">
      <c r="A37" s="72"/>
      <c r="B37" s="73"/>
      <c r="C37" s="74"/>
      <c r="D37" s="40"/>
      <c r="E37" s="41"/>
      <c r="F37" s="39"/>
      <c r="G37" s="13"/>
      <c r="H37" s="39"/>
      <c r="I37" s="13"/>
      <c r="J37" s="39"/>
      <c r="K37" s="13"/>
      <c r="L37" s="39"/>
      <c r="M37" s="13"/>
      <c r="N37" s="39"/>
      <c r="O37" s="13"/>
      <c r="P37" s="39"/>
      <c r="Q37" s="13"/>
      <c r="R37" s="39"/>
      <c r="S37" s="13"/>
      <c r="T37" s="42"/>
      <c r="U37" s="43"/>
      <c r="V37" s="42"/>
      <c r="W37" s="43"/>
      <c r="X37" s="42"/>
      <c r="Y37" s="43"/>
      <c r="Z37" s="42"/>
      <c r="AA37" s="43"/>
      <c r="AB37" s="42"/>
      <c r="AC37" s="43"/>
      <c r="AD37" s="44"/>
      <c r="AE37" s="45"/>
      <c r="AF37" s="65">
        <f>IF(C37="","",COUNTIF(D38:AA38,AF$10))</f>
      </c>
      <c r="AG37" s="67">
        <f>IF(C37="","",COUNTIF(D38:AA38,"&gt;=0"))</f>
      </c>
      <c r="AH37" s="67" t="e">
        <f>SUM(D38:AC38)+('概要設定'!B6)*AF37</f>
        <v>#VALUE!</v>
      </c>
      <c r="AI37" s="63">
        <f>SUM(AD12,AD14,AD16,AD18,AD20,AD22,AD24,AD26,AD28,AD30,AD32,AD34,AD36,)</f>
        <v>0</v>
      </c>
      <c r="AJ37" s="63">
        <f>IF(C37="","",AF37*100000000+#REF!*10000-AI37)</f>
      </c>
      <c r="AK37" s="67">
        <f>IF(C37="","",RANK(AJ$11:AJ$34,AJ$11:AJ$34))</f>
      </c>
      <c r="AL37" s="63">
        <f>MAX(D37:AA37)</f>
        <v>0</v>
      </c>
    </row>
    <row r="38" spans="1:38" s="3" customFormat="1" ht="24" customHeight="1">
      <c r="A38" s="72"/>
      <c r="B38" s="73"/>
      <c r="C38" s="75"/>
      <c r="D38" s="70"/>
      <c r="E38" s="71"/>
      <c r="F38" s="70"/>
      <c r="G38" s="71"/>
      <c r="H38" s="70"/>
      <c r="I38" s="71"/>
      <c r="J38" s="70"/>
      <c r="K38" s="71"/>
      <c r="L38" s="70"/>
      <c r="M38" s="71"/>
      <c r="N38" s="70"/>
      <c r="O38" s="71"/>
      <c r="P38" s="70"/>
      <c r="Q38" s="71"/>
      <c r="R38" s="70"/>
      <c r="S38" s="71"/>
      <c r="T38" s="59"/>
      <c r="U38" s="60"/>
      <c r="V38" s="59"/>
      <c r="W38" s="60"/>
      <c r="X38" s="59"/>
      <c r="Y38" s="60"/>
      <c r="Z38" s="59"/>
      <c r="AA38" s="60"/>
      <c r="AB38" s="59"/>
      <c r="AC38" s="60"/>
      <c r="AD38" s="61"/>
      <c r="AE38" s="62"/>
      <c r="AF38" s="66"/>
      <c r="AG38" s="68"/>
      <c r="AH38" s="68"/>
      <c r="AI38" s="64"/>
      <c r="AJ38" s="76"/>
      <c r="AK38" s="69"/>
      <c r="AL38" s="64"/>
    </row>
    <row r="39" spans="3:19" s="12" customFormat="1" ht="18.75">
      <c r="C39" s="1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3:19" s="12" customFormat="1" ht="18.75">
      <c r="C40" s="1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3:19" s="12" customFormat="1" ht="18.75">
      <c r="C41" s="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3:19" s="12" customFormat="1" ht="18.75">
      <c r="C42" s="1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3:19" s="12" customFormat="1" ht="18.75">
      <c r="C43" s="1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3:19" s="12" customFormat="1" ht="18.75">
      <c r="C44" s="1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3:19" s="12" customFormat="1" ht="18.75">
      <c r="C45" s="1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3:19" s="12" customFormat="1" ht="18.75">
      <c r="C46" s="1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3:19" s="12" customFormat="1" ht="18.75">
      <c r="C47" s="1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3:19" s="12" customFormat="1" ht="18.75">
      <c r="C48" s="1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3:19" s="12" customFormat="1" ht="18.75">
      <c r="C49" s="1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3:19" s="12" customFormat="1" ht="18.75">
      <c r="C50" s="1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3:19" s="12" customFormat="1" ht="18.75">
      <c r="C51" s="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3:19" s="12" customFormat="1" ht="18.75">
      <c r="C52" s="1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3:19" s="12" customFormat="1" ht="18.75">
      <c r="C53" s="1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3:19" s="12" customFormat="1" ht="18.75">
      <c r="C54" s="1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3:19" s="12" customFormat="1" ht="18.75">
      <c r="C55" s="1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3:19" s="12" customFormat="1" ht="18.75">
      <c r="C56" s="1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3:19" s="12" customFormat="1" ht="18.75">
      <c r="C57" s="1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91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55" ht="12.75">
      <c r="U255" s="20"/>
    </row>
  </sheetData>
  <sheetProtection/>
  <mergeCells count="340">
    <mergeCell ref="A11:A12"/>
    <mergeCell ref="B11:B12"/>
    <mergeCell ref="C11:C12"/>
    <mergeCell ref="V12:W12"/>
    <mergeCell ref="AJ11:AJ12"/>
    <mergeCell ref="AK11:AK12"/>
    <mergeCell ref="F3:G3"/>
    <mergeCell ref="J3:K3"/>
    <mergeCell ref="N3:O3"/>
    <mergeCell ref="T8:W8"/>
    <mergeCell ref="AL11:AL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A13:A14"/>
    <mergeCell ref="B13:B14"/>
    <mergeCell ref="C13:C14"/>
    <mergeCell ref="V14:W14"/>
    <mergeCell ref="X14:Y14"/>
    <mergeCell ref="Z14:AA14"/>
    <mergeCell ref="AJ13:AJ14"/>
    <mergeCell ref="AK13:AK14"/>
    <mergeCell ref="X12:Y12"/>
    <mergeCell ref="Z12:AA12"/>
    <mergeCell ref="AB12:AC12"/>
    <mergeCell ref="AD12:AE12"/>
    <mergeCell ref="AF11:AF12"/>
    <mergeCell ref="AG11:AG12"/>
    <mergeCell ref="AH11:AH12"/>
    <mergeCell ref="AI11:AI12"/>
    <mergeCell ref="R14:S14"/>
    <mergeCell ref="T14:U14"/>
    <mergeCell ref="AF13:AF14"/>
    <mergeCell ref="AG13:AG14"/>
    <mergeCell ref="AH13:AH14"/>
    <mergeCell ref="AI13:AI14"/>
    <mergeCell ref="H16:I16"/>
    <mergeCell ref="J16:K16"/>
    <mergeCell ref="AL13:AL14"/>
    <mergeCell ref="D14:E14"/>
    <mergeCell ref="F14:G14"/>
    <mergeCell ref="H14:I14"/>
    <mergeCell ref="J14:K14"/>
    <mergeCell ref="L14:M14"/>
    <mergeCell ref="N14:O14"/>
    <mergeCell ref="P14:Q14"/>
    <mergeCell ref="AK15:AK16"/>
    <mergeCell ref="AL15:AL16"/>
    <mergeCell ref="AB14:AC14"/>
    <mergeCell ref="AD14:AE14"/>
    <mergeCell ref="A15:A16"/>
    <mergeCell ref="B15:B16"/>
    <mergeCell ref="C15:C16"/>
    <mergeCell ref="AF15:AF16"/>
    <mergeCell ref="D16:E16"/>
    <mergeCell ref="F16:G16"/>
    <mergeCell ref="L16:M16"/>
    <mergeCell ref="N16:O16"/>
    <mergeCell ref="P16:Q16"/>
    <mergeCell ref="R16:S16"/>
    <mergeCell ref="T16:U16"/>
    <mergeCell ref="V16:W16"/>
    <mergeCell ref="A17:A18"/>
    <mergeCell ref="B17:B18"/>
    <mergeCell ref="C17:C18"/>
    <mergeCell ref="V18:W18"/>
    <mergeCell ref="X18:Y18"/>
    <mergeCell ref="Z18:AA18"/>
    <mergeCell ref="AJ17:AJ18"/>
    <mergeCell ref="AK17:AK18"/>
    <mergeCell ref="X16:Y16"/>
    <mergeCell ref="Z16:AA16"/>
    <mergeCell ref="AB16:AC16"/>
    <mergeCell ref="AD16:AE16"/>
    <mergeCell ref="AG15:AG16"/>
    <mergeCell ref="AH15:AH16"/>
    <mergeCell ref="AI15:AI16"/>
    <mergeCell ref="AJ15:AJ16"/>
    <mergeCell ref="R18:S18"/>
    <mergeCell ref="T18:U18"/>
    <mergeCell ref="AF17:AF18"/>
    <mergeCell ref="AG17:AG18"/>
    <mergeCell ref="AH17:AH18"/>
    <mergeCell ref="AI17:AI18"/>
    <mergeCell ref="H20:I20"/>
    <mergeCell ref="J20:K20"/>
    <mergeCell ref="AL17:AL18"/>
    <mergeCell ref="D18:E18"/>
    <mergeCell ref="F18:G18"/>
    <mergeCell ref="H18:I18"/>
    <mergeCell ref="J18:K18"/>
    <mergeCell ref="L18:M18"/>
    <mergeCell ref="N18:O18"/>
    <mergeCell ref="P18:Q18"/>
    <mergeCell ref="AK19:AK20"/>
    <mergeCell ref="AL19:AL20"/>
    <mergeCell ref="AB18:AC18"/>
    <mergeCell ref="AD18:AE18"/>
    <mergeCell ref="A19:A20"/>
    <mergeCell ref="B19:B20"/>
    <mergeCell ref="C19:C20"/>
    <mergeCell ref="AF19:AF20"/>
    <mergeCell ref="D20:E20"/>
    <mergeCell ref="F20:G20"/>
    <mergeCell ref="L20:M20"/>
    <mergeCell ref="N20:O20"/>
    <mergeCell ref="P20:Q20"/>
    <mergeCell ref="R20:S20"/>
    <mergeCell ref="T20:U20"/>
    <mergeCell ref="V20:W20"/>
    <mergeCell ref="A21:A22"/>
    <mergeCell ref="B21:B22"/>
    <mergeCell ref="C21:C22"/>
    <mergeCell ref="V22:W22"/>
    <mergeCell ref="X22:Y22"/>
    <mergeCell ref="Z22:AA22"/>
    <mergeCell ref="AJ21:AJ22"/>
    <mergeCell ref="AK21:AK22"/>
    <mergeCell ref="X20:Y20"/>
    <mergeCell ref="Z20:AA20"/>
    <mergeCell ref="AB20:AC20"/>
    <mergeCell ref="AD20:AE20"/>
    <mergeCell ref="AG19:AG20"/>
    <mergeCell ref="AH19:AH20"/>
    <mergeCell ref="AI19:AI20"/>
    <mergeCell ref="AJ19:AJ20"/>
    <mergeCell ref="R22:S22"/>
    <mergeCell ref="T22:U22"/>
    <mergeCell ref="AF21:AF22"/>
    <mergeCell ref="AG21:AG22"/>
    <mergeCell ref="AH21:AH22"/>
    <mergeCell ref="AI21:AI22"/>
    <mergeCell ref="H24:I24"/>
    <mergeCell ref="J24:K24"/>
    <mergeCell ref="AL21:AL22"/>
    <mergeCell ref="D22:E22"/>
    <mergeCell ref="F22:G22"/>
    <mergeCell ref="H22:I22"/>
    <mergeCell ref="J22:K22"/>
    <mergeCell ref="L22:M22"/>
    <mergeCell ref="N22:O22"/>
    <mergeCell ref="P22:Q22"/>
    <mergeCell ref="AK23:AK24"/>
    <mergeCell ref="AL23:AL24"/>
    <mergeCell ref="AB22:AC22"/>
    <mergeCell ref="AD22:AE22"/>
    <mergeCell ref="A23:A24"/>
    <mergeCell ref="B23:B24"/>
    <mergeCell ref="C23:C24"/>
    <mergeCell ref="AF23:AF24"/>
    <mergeCell ref="D24:E24"/>
    <mergeCell ref="F24:G24"/>
    <mergeCell ref="L24:M24"/>
    <mergeCell ref="N24:O24"/>
    <mergeCell ref="P24:Q24"/>
    <mergeCell ref="R24:S24"/>
    <mergeCell ref="T24:U24"/>
    <mergeCell ref="V24:W24"/>
    <mergeCell ref="A25:A26"/>
    <mergeCell ref="B25:B26"/>
    <mergeCell ref="C25:C26"/>
    <mergeCell ref="V26:W26"/>
    <mergeCell ref="X26:Y26"/>
    <mergeCell ref="Z26:AA26"/>
    <mergeCell ref="AJ25:AJ26"/>
    <mergeCell ref="AK25:AK26"/>
    <mergeCell ref="X24:Y24"/>
    <mergeCell ref="Z24:AA24"/>
    <mergeCell ref="AB24:AC24"/>
    <mergeCell ref="AD24:AE24"/>
    <mergeCell ref="AG23:AG24"/>
    <mergeCell ref="AH23:AH24"/>
    <mergeCell ref="AI23:AI24"/>
    <mergeCell ref="AJ23:AJ24"/>
    <mergeCell ref="R26:S26"/>
    <mergeCell ref="T26:U26"/>
    <mergeCell ref="AF25:AF26"/>
    <mergeCell ref="AG25:AG26"/>
    <mergeCell ref="AH25:AH26"/>
    <mergeCell ref="AI25:AI26"/>
    <mergeCell ref="H28:I28"/>
    <mergeCell ref="J28:K28"/>
    <mergeCell ref="AL25:AL26"/>
    <mergeCell ref="D26:E26"/>
    <mergeCell ref="F26:G26"/>
    <mergeCell ref="H26:I26"/>
    <mergeCell ref="J26:K26"/>
    <mergeCell ref="L26:M26"/>
    <mergeCell ref="N26:O26"/>
    <mergeCell ref="P26:Q26"/>
    <mergeCell ref="AK27:AK28"/>
    <mergeCell ref="AL27:AL28"/>
    <mergeCell ref="AB26:AC26"/>
    <mergeCell ref="AD26:AE26"/>
    <mergeCell ref="A27:A28"/>
    <mergeCell ref="B27:B28"/>
    <mergeCell ref="C27:C28"/>
    <mergeCell ref="AF27:AF28"/>
    <mergeCell ref="D28:E28"/>
    <mergeCell ref="F28:G28"/>
    <mergeCell ref="L28:M28"/>
    <mergeCell ref="N28:O28"/>
    <mergeCell ref="P28:Q28"/>
    <mergeCell ref="R28:S28"/>
    <mergeCell ref="T28:U28"/>
    <mergeCell ref="V28:W28"/>
    <mergeCell ref="A29:A30"/>
    <mergeCell ref="B29:B30"/>
    <mergeCell ref="C29:C30"/>
    <mergeCell ref="V30:W30"/>
    <mergeCell ref="X30:Y30"/>
    <mergeCell ref="Z30:AA30"/>
    <mergeCell ref="AJ29:AJ30"/>
    <mergeCell ref="AK29:AK30"/>
    <mergeCell ref="X28:Y28"/>
    <mergeCell ref="Z28:AA28"/>
    <mergeCell ref="AB28:AC28"/>
    <mergeCell ref="AD28:AE28"/>
    <mergeCell ref="AG27:AG28"/>
    <mergeCell ref="AH27:AH28"/>
    <mergeCell ref="AI27:AI28"/>
    <mergeCell ref="AJ27:AJ28"/>
    <mergeCell ref="R30:S30"/>
    <mergeCell ref="T30:U30"/>
    <mergeCell ref="AF29:AF30"/>
    <mergeCell ref="AG29:AG30"/>
    <mergeCell ref="AH29:AH30"/>
    <mergeCell ref="AI29:AI30"/>
    <mergeCell ref="H32:I32"/>
    <mergeCell ref="J32:K32"/>
    <mergeCell ref="AL29:AL30"/>
    <mergeCell ref="D30:E30"/>
    <mergeCell ref="F30:G30"/>
    <mergeCell ref="H30:I30"/>
    <mergeCell ref="J30:K30"/>
    <mergeCell ref="L30:M30"/>
    <mergeCell ref="N30:O30"/>
    <mergeCell ref="P30:Q30"/>
    <mergeCell ref="AK31:AK32"/>
    <mergeCell ref="AL31:AL32"/>
    <mergeCell ref="AB30:AC30"/>
    <mergeCell ref="AD30:AE30"/>
    <mergeCell ref="A31:A32"/>
    <mergeCell ref="B31:B32"/>
    <mergeCell ref="C31:C32"/>
    <mergeCell ref="AF31:AF32"/>
    <mergeCell ref="D32:E32"/>
    <mergeCell ref="F32:G32"/>
    <mergeCell ref="L32:M32"/>
    <mergeCell ref="N32:O32"/>
    <mergeCell ref="P32:Q32"/>
    <mergeCell ref="R32:S32"/>
    <mergeCell ref="T32:U32"/>
    <mergeCell ref="V32:W32"/>
    <mergeCell ref="A33:A34"/>
    <mergeCell ref="B33:B34"/>
    <mergeCell ref="C33:C34"/>
    <mergeCell ref="V34:W34"/>
    <mergeCell ref="X34:Y34"/>
    <mergeCell ref="Z34:AA34"/>
    <mergeCell ref="AJ33:AJ34"/>
    <mergeCell ref="AK33:AK34"/>
    <mergeCell ref="X32:Y32"/>
    <mergeCell ref="Z32:AA32"/>
    <mergeCell ref="AB32:AC32"/>
    <mergeCell ref="AD32:AE32"/>
    <mergeCell ref="AG31:AG32"/>
    <mergeCell ref="AH31:AH32"/>
    <mergeCell ref="AI31:AI32"/>
    <mergeCell ref="AJ31:AJ32"/>
    <mergeCell ref="R34:S34"/>
    <mergeCell ref="T34:U34"/>
    <mergeCell ref="AF33:AF34"/>
    <mergeCell ref="AG33:AG34"/>
    <mergeCell ref="AH33:AH34"/>
    <mergeCell ref="AI33:AI34"/>
    <mergeCell ref="H36:I36"/>
    <mergeCell ref="J36:K36"/>
    <mergeCell ref="AL33:AL34"/>
    <mergeCell ref="D34:E34"/>
    <mergeCell ref="F34:G34"/>
    <mergeCell ref="H34:I34"/>
    <mergeCell ref="J34:K34"/>
    <mergeCell ref="L34:M34"/>
    <mergeCell ref="N34:O34"/>
    <mergeCell ref="P34:Q34"/>
    <mergeCell ref="AK35:AK36"/>
    <mergeCell ref="AL35:AL36"/>
    <mergeCell ref="AB34:AC34"/>
    <mergeCell ref="AD34:AE34"/>
    <mergeCell ref="A35:A36"/>
    <mergeCell ref="B35:B36"/>
    <mergeCell ref="C35:C36"/>
    <mergeCell ref="AF35:AF36"/>
    <mergeCell ref="D36:E36"/>
    <mergeCell ref="F36:G36"/>
    <mergeCell ref="L36:M36"/>
    <mergeCell ref="N36:O36"/>
    <mergeCell ref="P36:Q36"/>
    <mergeCell ref="R36:S36"/>
    <mergeCell ref="T36:U36"/>
    <mergeCell ref="V36:W36"/>
    <mergeCell ref="A37:A38"/>
    <mergeCell ref="B37:B38"/>
    <mergeCell ref="C37:C38"/>
    <mergeCell ref="V38:W38"/>
    <mergeCell ref="X38:Y38"/>
    <mergeCell ref="Z38:AA38"/>
    <mergeCell ref="AJ37:AJ38"/>
    <mergeCell ref="AK37:AK38"/>
    <mergeCell ref="X36:Y36"/>
    <mergeCell ref="Z36:AA36"/>
    <mergeCell ref="AB36:AC36"/>
    <mergeCell ref="AD36:AE36"/>
    <mergeCell ref="AG35:AG36"/>
    <mergeCell ref="AH35:AH36"/>
    <mergeCell ref="AI35:AI36"/>
    <mergeCell ref="AJ35:AJ36"/>
    <mergeCell ref="R38:S38"/>
    <mergeCell ref="T38:U38"/>
    <mergeCell ref="AF37:AF38"/>
    <mergeCell ref="AG37:AG38"/>
    <mergeCell ref="AH37:AH38"/>
    <mergeCell ref="AI37:AI38"/>
    <mergeCell ref="AB38:AC38"/>
    <mergeCell ref="AD38:AE38"/>
    <mergeCell ref="AL37:AL38"/>
    <mergeCell ref="D38:E38"/>
    <mergeCell ref="F38:G38"/>
    <mergeCell ref="H38:I38"/>
    <mergeCell ref="J38:K38"/>
    <mergeCell ref="L38:M38"/>
    <mergeCell ref="N38:O38"/>
    <mergeCell ref="P38:Q38"/>
  </mergeCells>
  <conditionalFormatting sqref="AL11:AL38">
    <cfRule type="cellIs" priority="1" dxfId="0" operator="equal" stopIfTrue="1">
      <formula>MAX($AL$11:$AL$34)</formula>
    </cfRule>
  </conditionalFormatting>
  <dataValidations count="5">
    <dataValidation allowBlank="1" showInputMessage="1" showErrorMessage="1" imeMode="off" sqref="D11:AE38"/>
    <dataValidation type="list" allowBlank="1" showInputMessage="1" showErrorMessage="1" sqref="B11:B38">
      <formula1>"△"</formula1>
    </dataValidation>
    <dataValidation errorStyle="warning" type="whole" allowBlank="1" showInputMessage="1" showErrorMessage="1" errorTitle="HRの入力" error="HRの入力の初期設定は100～240です。&#10;入力した点数でよければ「はい（Y）」を選択して下さい。" sqref="O2 K2 G2">
      <formula1>100</formula1>
      <formula2>240</formula2>
    </dataValidation>
    <dataValidation type="list" allowBlank="1" showInputMessage="1" showErrorMessage="1" errorTitle="HRの入力" error="HRの入力は100～240になっています。&#10;241以上のHRの場合は、管理者に報告してください。" sqref="N2 J2 F2">
      <formula1>AB</formula1>
    </dataValidation>
    <dataValidation type="list" allowBlank="1" showInputMessage="1" showErrorMessage="1" errorTitle="入力禁止" error="このセルにはデータ入力できません" imeMode="on" sqref="C33 C31 C11:C21 C27 C23 C29 C25 C35 C37">
      <formula1>メンバー</formula1>
    </dataValidation>
  </dataValidations>
  <printOptions horizontalCentered="1"/>
  <pageMargins left="0.3937007874015748" right="0.3937007874015748" top="0.984251968503937" bottom="0.5905511811023623" header="0.5118110236220472" footer="0.5118110236220472"/>
  <pageSetup fitToHeight="1" fitToWidth="1" orientation="landscape" paperSize="9" scale="76" r:id="rId1"/>
  <headerFooter alignWithMargins="0">
    <oddHeader>&amp;R&amp;16NRC　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O24"/>
  <sheetViews>
    <sheetView tabSelected="1" zoomScalePageLayoutView="0" workbookViewId="0" topLeftCell="A1">
      <selection activeCell="S16" sqref="S16"/>
    </sheetView>
  </sheetViews>
  <sheetFormatPr defaultColWidth="9.00390625" defaultRowHeight="13.5"/>
  <cols>
    <col min="1" max="1" width="2.50390625" style="47" customWidth="1"/>
    <col min="2" max="2" width="6.25390625" style="46" customWidth="1"/>
    <col min="3" max="3" width="11.25390625" style="47" customWidth="1"/>
    <col min="4" max="4" width="11.25390625" style="46" customWidth="1"/>
    <col min="5" max="5" width="4.125" style="47" customWidth="1"/>
    <col min="6" max="6" width="6.25390625" style="46" customWidth="1"/>
    <col min="7" max="7" width="11.25390625" style="47" customWidth="1"/>
    <col min="8" max="8" width="1.625" style="47" customWidth="1"/>
    <col min="9" max="9" width="2.625" style="47" customWidth="1"/>
    <col min="10" max="10" width="2.50390625" style="47" customWidth="1"/>
    <col min="11" max="11" width="2.625" style="47" customWidth="1"/>
    <col min="12" max="12" width="2.50390625" style="47" customWidth="1"/>
    <col min="13" max="13" width="3.75390625" style="47" customWidth="1"/>
    <col min="14" max="14" width="5.00390625" style="46" customWidth="1"/>
    <col min="15" max="15" width="11.125" style="47" customWidth="1"/>
    <col min="16" max="16384" width="9.00390625" style="47" customWidth="1"/>
  </cols>
  <sheetData>
    <row r="1" spans="3:15" ht="12.75">
      <c r="C1" s="47" t="s">
        <v>86</v>
      </c>
      <c r="D1" s="46" t="s">
        <v>88</v>
      </c>
      <c r="F1" s="82" t="s">
        <v>69</v>
      </c>
      <c r="G1" s="82"/>
      <c r="H1" s="46"/>
      <c r="I1" s="82" t="s">
        <v>87</v>
      </c>
      <c r="J1" s="82"/>
      <c r="K1" s="82"/>
      <c r="L1" s="82"/>
      <c r="N1" s="83" t="s">
        <v>89</v>
      </c>
      <c r="O1" s="83"/>
    </row>
    <row r="2" spans="2:15" ht="12.75">
      <c r="B2" s="48" t="s">
        <v>53</v>
      </c>
      <c r="C2" s="49" t="s">
        <v>105</v>
      </c>
      <c r="D2" s="48">
        <v>0</v>
      </c>
      <c r="F2" s="48" t="s">
        <v>70</v>
      </c>
      <c r="G2" s="49" t="s">
        <v>106</v>
      </c>
      <c r="H2" s="50"/>
      <c r="I2" s="84">
        <v>7</v>
      </c>
      <c r="J2" s="84" t="s">
        <v>91</v>
      </c>
      <c r="K2" s="84">
        <v>1</v>
      </c>
      <c r="L2" s="84" t="s">
        <v>92</v>
      </c>
      <c r="N2" s="51">
        <v>1</v>
      </c>
      <c r="O2" s="52" t="s">
        <v>105</v>
      </c>
    </row>
    <row r="3" spans="2:15" ht="12.75">
      <c r="B3" s="48" t="s">
        <v>61</v>
      </c>
      <c r="C3" s="49" t="s">
        <v>106</v>
      </c>
      <c r="D3" s="48" t="s">
        <v>96</v>
      </c>
      <c r="F3" s="48" t="s">
        <v>71</v>
      </c>
      <c r="G3" s="49" t="s">
        <v>105</v>
      </c>
      <c r="H3" s="50"/>
      <c r="I3" s="85">
        <v>5</v>
      </c>
      <c r="J3" s="85" t="s">
        <v>91</v>
      </c>
      <c r="K3" s="85">
        <v>3</v>
      </c>
      <c r="L3" s="85" t="s">
        <v>92</v>
      </c>
      <c r="N3" s="53">
        <v>2</v>
      </c>
      <c r="O3" s="54" t="s">
        <v>107</v>
      </c>
    </row>
    <row r="4" spans="2:15" ht="12.75">
      <c r="B4" s="55"/>
      <c r="C4" s="50"/>
      <c r="D4" s="55"/>
      <c r="N4" s="53">
        <v>3</v>
      </c>
      <c r="O4" s="54" t="s">
        <v>108</v>
      </c>
    </row>
    <row r="5" spans="2:15" ht="12.75">
      <c r="B5" s="48" t="s">
        <v>54</v>
      </c>
      <c r="C5" s="49" t="s">
        <v>107</v>
      </c>
      <c r="D5" s="48" t="s">
        <v>96</v>
      </c>
      <c r="F5" s="48" t="s">
        <v>72</v>
      </c>
      <c r="G5" s="49" t="s">
        <v>107</v>
      </c>
      <c r="H5" s="50"/>
      <c r="I5" s="84">
        <v>6</v>
      </c>
      <c r="J5" s="84" t="s">
        <v>91</v>
      </c>
      <c r="K5" s="84">
        <v>2</v>
      </c>
      <c r="L5" s="84" t="s">
        <v>92</v>
      </c>
      <c r="N5" s="53">
        <v>4</v>
      </c>
      <c r="O5" s="54" t="s">
        <v>97</v>
      </c>
    </row>
    <row r="6" spans="2:15" ht="12.75">
      <c r="B6" s="48" t="s">
        <v>62</v>
      </c>
      <c r="C6" s="49" t="s">
        <v>108</v>
      </c>
      <c r="D6" s="48">
        <v>6</v>
      </c>
      <c r="F6" s="48" t="s">
        <v>73</v>
      </c>
      <c r="G6" s="49" t="s">
        <v>108</v>
      </c>
      <c r="H6" s="50"/>
      <c r="I6" s="85">
        <v>6</v>
      </c>
      <c r="J6" s="85" t="s">
        <v>91</v>
      </c>
      <c r="K6" s="85">
        <v>2</v>
      </c>
      <c r="L6" s="85" t="s">
        <v>92</v>
      </c>
      <c r="N6" s="53">
        <v>5</v>
      </c>
      <c r="O6" s="54" t="s">
        <v>98</v>
      </c>
    </row>
    <row r="7" spans="2:15" ht="12.75">
      <c r="B7" s="55"/>
      <c r="C7" s="50"/>
      <c r="D7" s="55"/>
      <c r="N7" s="53">
        <v>6</v>
      </c>
      <c r="O7" s="54" t="s">
        <v>110</v>
      </c>
    </row>
    <row r="8" spans="2:15" ht="12.75">
      <c r="B8" s="48" t="s">
        <v>55</v>
      </c>
      <c r="C8" s="49" t="s">
        <v>97</v>
      </c>
      <c r="D8" s="48" t="s">
        <v>96</v>
      </c>
      <c r="F8" s="48" t="s">
        <v>74</v>
      </c>
      <c r="G8" s="49" t="s">
        <v>97</v>
      </c>
      <c r="H8" s="50"/>
      <c r="I8" s="84">
        <v>6</v>
      </c>
      <c r="J8" s="84" t="s">
        <v>91</v>
      </c>
      <c r="K8" s="84">
        <v>2</v>
      </c>
      <c r="L8" s="84" t="s">
        <v>92</v>
      </c>
      <c r="N8" s="53" t="s">
        <v>95</v>
      </c>
      <c r="O8" s="54" t="s">
        <v>103</v>
      </c>
    </row>
    <row r="9" spans="2:15" ht="12.75">
      <c r="B9" s="48" t="s">
        <v>63</v>
      </c>
      <c r="C9" s="49" t="s">
        <v>98</v>
      </c>
      <c r="D9" s="48">
        <v>102</v>
      </c>
      <c r="F9" s="48" t="s">
        <v>75</v>
      </c>
      <c r="G9" s="49" t="s">
        <v>98</v>
      </c>
      <c r="H9" s="50"/>
      <c r="I9" s="85">
        <v>4</v>
      </c>
      <c r="J9" s="85" t="s">
        <v>91</v>
      </c>
      <c r="K9" s="85">
        <v>4</v>
      </c>
      <c r="L9" s="85" t="s">
        <v>92</v>
      </c>
      <c r="N9" s="53" t="s">
        <v>90</v>
      </c>
      <c r="O9" s="54" t="s">
        <v>111</v>
      </c>
    </row>
    <row r="10" spans="2:4" ht="12.75">
      <c r="B10" s="55"/>
      <c r="C10" s="50"/>
      <c r="D10" s="55"/>
    </row>
    <row r="11" spans="2:12" ht="12.75">
      <c r="B11" s="48" t="s">
        <v>56</v>
      </c>
      <c r="C11" s="49" t="s">
        <v>109</v>
      </c>
      <c r="D11" s="48">
        <v>116</v>
      </c>
      <c r="F11" s="48" t="s">
        <v>76</v>
      </c>
      <c r="G11" s="49" t="s">
        <v>110</v>
      </c>
      <c r="H11" s="50"/>
      <c r="I11" s="84">
        <v>5</v>
      </c>
      <c r="J11" s="84" t="s">
        <v>91</v>
      </c>
      <c r="K11" s="84">
        <v>3</v>
      </c>
      <c r="L11" s="84" t="s">
        <v>92</v>
      </c>
    </row>
    <row r="12" spans="2:12" ht="12.75">
      <c r="B12" s="48" t="s">
        <v>64</v>
      </c>
      <c r="C12" s="49" t="s">
        <v>110</v>
      </c>
      <c r="D12" s="48" t="s">
        <v>96</v>
      </c>
      <c r="F12" s="48" t="s">
        <v>77</v>
      </c>
      <c r="G12" s="49" t="s">
        <v>109</v>
      </c>
      <c r="H12" s="50"/>
      <c r="I12" s="85">
        <v>4</v>
      </c>
      <c r="J12" s="85" t="s">
        <v>91</v>
      </c>
      <c r="K12" s="85">
        <v>4</v>
      </c>
      <c r="L12" s="85" t="s">
        <v>92</v>
      </c>
    </row>
    <row r="13" spans="2:4" ht="12.75">
      <c r="B13" s="55"/>
      <c r="C13" s="50"/>
      <c r="D13" s="55"/>
    </row>
    <row r="14" spans="2:12" ht="12.75">
      <c r="B14" s="48" t="s">
        <v>57</v>
      </c>
      <c r="C14" s="49" t="s">
        <v>111</v>
      </c>
      <c r="D14" s="48" t="s">
        <v>96</v>
      </c>
      <c r="F14" s="48" t="s">
        <v>78</v>
      </c>
      <c r="G14" s="49" t="s">
        <v>111</v>
      </c>
      <c r="H14" s="50"/>
      <c r="I14" s="84">
        <v>5</v>
      </c>
      <c r="J14" s="84" t="s">
        <v>91</v>
      </c>
      <c r="K14" s="84">
        <v>3</v>
      </c>
      <c r="L14" s="84" t="s">
        <v>92</v>
      </c>
    </row>
    <row r="15" spans="2:12" ht="12.75">
      <c r="B15" s="48" t="s">
        <v>65</v>
      </c>
      <c r="C15" s="49" t="s">
        <v>112</v>
      </c>
      <c r="D15" s="48">
        <v>101</v>
      </c>
      <c r="F15" s="48" t="s">
        <v>79</v>
      </c>
      <c r="G15" s="49" t="s">
        <v>112</v>
      </c>
      <c r="H15" s="50"/>
      <c r="I15" s="85">
        <v>3</v>
      </c>
      <c r="J15" s="85" t="s">
        <v>91</v>
      </c>
      <c r="K15" s="85">
        <v>5</v>
      </c>
      <c r="L15" s="85" t="s">
        <v>92</v>
      </c>
    </row>
    <row r="16" spans="2:4" ht="12.75">
      <c r="B16" s="55"/>
      <c r="C16" s="50"/>
      <c r="D16" s="55"/>
    </row>
    <row r="17" spans="2:12" ht="12.75">
      <c r="B17" s="48" t="s">
        <v>58</v>
      </c>
      <c r="C17" s="49" t="s">
        <v>99</v>
      </c>
      <c r="D17" s="48" t="s">
        <v>113</v>
      </c>
      <c r="F17" s="48" t="s">
        <v>80</v>
      </c>
      <c r="G17" s="49" t="s">
        <v>99</v>
      </c>
      <c r="H17" s="50"/>
      <c r="I17" s="84">
        <v>3</v>
      </c>
      <c r="J17" s="84" t="s">
        <v>91</v>
      </c>
      <c r="K17" s="84">
        <v>5</v>
      </c>
      <c r="L17" s="84" t="s">
        <v>92</v>
      </c>
    </row>
    <row r="18" spans="2:12" ht="12.75">
      <c r="B18" s="48" t="s">
        <v>66</v>
      </c>
      <c r="C18" s="49" t="s">
        <v>100</v>
      </c>
      <c r="D18" s="48">
        <v>79</v>
      </c>
      <c r="F18" s="48" t="s">
        <v>81</v>
      </c>
      <c r="G18" s="49" t="s">
        <v>100</v>
      </c>
      <c r="H18" s="50"/>
      <c r="I18" s="85">
        <v>2</v>
      </c>
      <c r="J18" s="85" t="s">
        <v>91</v>
      </c>
      <c r="K18" s="85">
        <v>6</v>
      </c>
      <c r="L18" s="85" t="s">
        <v>92</v>
      </c>
    </row>
    <row r="19" spans="2:4" ht="12.75">
      <c r="B19" s="55"/>
      <c r="C19" s="50"/>
      <c r="D19" s="55"/>
    </row>
    <row r="20" spans="2:12" ht="12.75">
      <c r="B20" s="48" t="s">
        <v>59</v>
      </c>
      <c r="C20" s="49" t="s">
        <v>102</v>
      </c>
      <c r="D20" s="48">
        <v>51</v>
      </c>
      <c r="F20" s="48" t="s">
        <v>82</v>
      </c>
      <c r="G20" s="49" t="s">
        <v>101</v>
      </c>
      <c r="H20" s="50"/>
      <c r="I20" s="84">
        <v>3</v>
      </c>
      <c r="J20" s="84" t="s">
        <v>91</v>
      </c>
      <c r="K20" s="84">
        <v>5</v>
      </c>
      <c r="L20" s="84" t="s">
        <v>92</v>
      </c>
    </row>
    <row r="21" spans="2:12" ht="12.75">
      <c r="B21" s="48" t="s">
        <v>67</v>
      </c>
      <c r="C21" s="49" t="s">
        <v>101</v>
      </c>
      <c r="D21" s="48" t="s">
        <v>113</v>
      </c>
      <c r="F21" s="48" t="s">
        <v>83</v>
      </c>
      <c r="G21" s="49" t="s">
        <v>102</v>
      </c>
      <c r="H21" s="50"/>
      <c r="I21" s="85">
        <v>2</v>
      </c>
      <c r="J21" s="85" t="s">
        <v>91</v>
      </c>
      <c r="K21" s="85">
        <v>6</v>
      </c>
      <c r="L21" s="85" t="s">
        <v>92</v>
      </c>
    </row>
    <row r="22" spans="2:4" ht="12.75">
      <c r="B22" s="55"/>
      <c r="C22" s="50"/>
      <c r="D22" s="55"/>
    </row>
    <row r="23" spans="2:12" ht="12.75">
      <c r="B23" s="48" t="s">
        <v>60</v>
      </c>
      <c r="C23" s="49" t="s">
        <v>103</v>
      </c>
      <c r="D23" s="48" t="s">
        <v>113</v>
      </c>
      <c r="F23" s="48" t="s">
        <v>84</v>
      </c>
      <c r="G23" s="49" t="s">
        <v>103</v>
      </c>
      <c r="H23" s="50"/>
      <c r="I23" s="84">
        <v>2</v>
      </c>
      <c r="J23" s="84" t="s">
        <v>91</v>
      </c>
      <c r="K23" s="84">
        <v>6</v>
      </c>
      <c r="L23" s="84" t="s">
        <v>92</v>
      </c>
    </row>
    <row r="24" spans="2:12" ht="12.75">
      <c r="B24" s="48" t="s">
        <v>68</v>
      </c>
      <c r="C24" s="49" t="s">
        <v>104</v>
      </c>
      <c r="D24" s="48">
        <v>13</v>
      </c>
      <c r="F24" s="48" t="s">
        <v>85</v>
      </c>
      <c r="G24" s="49" t="s">
        <v>104</v>
      </c>
      <c r="H24" s="50"/>
      <c r="I24" s="85">
        <v>1</v>
      </c>
      <c r="J24" s="85" t="s">
        <v>91</v>
      </c>
      <c r="K24" s="85">
        <v>7</v>
      </c>
      <c r="L24" s="85" t="s">
        <v>92</v>
      </c>
    </row>
  </sheetData>
  <sheetProtection/>
  <mergeCells count="3">
    <mergeCell ref="F1:G1"/>
    <mergeCell ref="N1:O1"/>
    <mergeCell ref="I1:L1"/>
  </mergeCells>
  <printOptions/>
  <pageMargins left="0.7086614173228347" right="0.7086614173228347" top="0.7480314960629921" bottom="0.7480314960629921" header="0.31496062992125984" footer="0.31496062992125984"/>
  <pageSetup orientation="landscape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nrc</dc:creator>
  <cp:keywords/>
  <dc:description/>
  <cp:lastModifiedBy>reinin</cp:lastModifiedBy>
  <cp:lastPrinted>2015-01-11T09:52:51Z</cp:lastPrinted>
  <dcterms:created xsi:type="dcterms:W3CDTF">1997-01-08T22:48:59Z</dcterms:created>
  <dcterms:modified xsi:type="dcterms:W3CDTF">2015-01-11T13:20:17Z</dcterms:modified>
  <cp:category/>
  <cp:version/>
  <cp:contentType/>
  <cp:contentStatus/>
</cp:coreProperties>
</file>